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134\SETORES\DGC\3. UNIDADE DE RISCOS\1. Consultoria\Modelos de Documentos\"/>
    </mc:Choice>
  </mc:AlternateContent>
  <bookViews>
    <workbookView xWindow="0" yWindow="0" windowWidth="28800" windowHeight="12300" activeTab="1"/>
  </bookViews>
  <sheets>
    <sheet name="Instrução" sheetId="13" r:id="rId1"/>
    <sheet name="1. Ambiente" sheetId="2" r:id="rId2"/>
    <sheet name="2. Gerenciamento" sheetId="3" r:id="rId3"/>
    <sheet name="3. Mapa" sheetId="11" r:id="rId4"/>
    <sheet name="4. Matriz" sheetId="12" r:id="rId5"/>
    <sheet name="5. Monitoramento" sheetId="6" r:id="rId6"/>
    <sheet name="Apoio" sheetId="8" state="hidden" r:id="rId7"/>
  </sheets>
  <definedNames>
    <definedName name="Status" localSheetId="5">#REF!</definedName>
    <definedName name="Status">#REF!</definedName>
  </definedNames>
  <calcPr calcId="162913"/>
</workbook>
</file>

<file path=xl/calcChain.xml><?xml version="1.0" encoding="utf-8"?>
<calcChain xmlns="http://schemas.openxmlformats.org/spreadsheetml/2006/main">
  <c r="F47" i="2" l="1"/>
  <c r="F46" i="2"/>
  <c r="F45" i="2"/>
  <c r="F44" i="2"/>
  <c r="F43" i="2"/>
  <c r="F42" i="2"/>
  <c r="F41" i="2"/>
  <c r="F40" i="2"/>
  <c r="F39" i="2"/>
  <c r="F38" i="2"/>
  <c r="F37" i="2"/>
  <c r="F36" i="2"/>
  <c r="C6" i="3" l="1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" i="3"/>
  <c r="I7" i="6" l="1"/>
  <c r="J7" i="6"/>
  <c r="K7" i="6"/>
  <c r="L7" i="6"/>
  <c r="M7" i="6"/>
  <c r="I8" i="6"/>
  <c r="J8" i="6"/>
  <c r="K8" i="6"/>
  <c r="L8" i="6"/>
  <c r="M8" i="6"/>
  <c r="I9" i="6"/>
  <c r="J9" i="6"/>
  <c r="K9" i="6"/>
  <c r="L9" i="6"/>
  <c r="M9" i="6"/>
  <c r="I10" i="6"/>
  <c r="J10" i="6"/>
  <c r="K10" i="6"/>
  <c r="L10" i="6"/>
  <c r="M10" i="6"/>
  <c r="I11" i="6"/>
  <c r="J11" i="6"/>
  <c r="K11" i="6"/>
  <c r="L11" i="6"/>
  <c r="M11" i="6"/>
  <c r="I12" i="6"/>
  <c r="J12" i="6"/>
  <c r="K12" i="6"/>
  <c r="L12" i="6"/>
  <c r="M12" i="6"/>
  <c r="I13" i="6"/>
  <c r="J13" i="6"/>
  <c r="K13" i="6"/>
  <c r="L13" i="6"/>
  <c r="M13" i="6"/>
  <c r="I14" i="6"/>
  <c r="J14" i="6"/>
  <c r="K14" i="6"/>
  <c r="L14" i="6"/>
  <c r="M14" i="6"/>
  <c r="I15" i="6"/>
  <c r="J15" i="6"/>
  <c r="K15" i="6"/>
  <c r="L15" i="6"/>
  <c r="M15" i="6"/>
  <c r="I16" i="6"/>
  <c r="J16" i="6"/>
  <c r="K16" i="6"/>
  <c r="L16" i="6"/>
  <c r="M16" i="6"/>
  <c r="I17" i="6"/>
  <c r="J17" i="6"/>
  <c r="K17" i="6"/>
  <c r="L17" i="6"/>
  <c r="M17" i="6"/>
  <c r="I18" i="6"/>
  <c r="J18" i="6"/>
  <c r="K18" i="6"/>
  <c r="L18" i="6"/>
  <c r="M18" i="6"/>
  <c r="I19" i="6"/>
  <c r="J19" i="6"/>
  <c r="K19" i="6"/>
  <c r="L19" i="6"/>
  <c r="M19" i="6"/>
  <c r="I20" i="6"/>
  <c r="J20" i="6"/>
  <c r="K20" i="6"/>
  <c r="L20" i="6"/>
  <c r="M20" i="6"/>
  <c r="I21" i="6"/>
  <c r="J21" i="6"/>
  <c r="K21" i="6"/>
  <c r="L21" i="6"/>
  <c r="M21" i="6"/>
  <c r="I22" i="6"/>
  <c r="J22" i="6"/>
  <c r="K22" i="6"/>
  <c r="L22" i="6"/>
  <c r="M22" i="6"/>
  <c r="I23" i="6"/>
  <c r="J23" i="6"/>
  <c r="K23" i="6"/>
  <c r="L23" i="6"/>
  <c r="M23" i="6"/>
  <c r="I24" i="6"/>
  <c r="J24" i="6"/>
  <c r="K24" i="6"/>
  <c r="L24" i="6"/>
  <c r="M24" i="6"/>
  <c r="I25" i="6"/>
  <c r="J25" i="6"/>
  <c r="K25" i="6"/>
  <c r="L25" i="6"/>
  <c r="M25" i="6"/>
  <c r="I26" i="6"/>
  <c r="J26" i="6"/>
  <c r="K26" i="6"/>
  <c r="L26" i="6"/>
  <c r="M26" i="6"/>
  <c r="I27" i="6"/>
  <c r="J27" i="6"/>
  <c r="K27" i="6"/>
  <c r="L27" i="6"/>
  <c r="M27" i="6"/>
  <c r="I28" i="6"/>
  <c r="J28" i="6"/>
  <c r="K28" i="6"/>
  <c r="L28" i="6"/>
  <c r="M28" i="6"/>
  <c r="I29" i="6"/>
  <c r="J29" i="6"/>
  <c r="K29" i="6"/>
  <c r="L29" i="6"/>
  <c r="M29" i="6"/>
  <c r="I30" i="6"/>
  <c r="J30" i="6"/>
  <c r="K30" i="6"/>
  <c r="L30" i="6"/>
  <c r="M30" i="6"/>
  <c r="I31" i="6"/>
  <c r="J31" i="6"/>
  <c r="K31" i="6"/>
  <c r="L31" i="6"/>
  <c r="M31" i="6"/>
  <c r="I32" i="6"/>
  <c r="J32" i="6"/>
  <c r="K32" i="6"/>
  <c r="L32" i="6"/>
  <c r="M32" i="6"/>
  <c r="I33" i="6"/>
  <c r="J33" i="6"/>
  <c r="K33" i="6"/>
  <c r="L33" i="6"/>
  <c r="M33" i="6"/>
  <c r="I34" i="6"/>
  <c r="J34" i="6"/>
  <c r="K34" i="6"/>
  <c r="L34" i="6"/>
  <c r="M34" i="6"/>
  <c r="I35" i="6"/>
  <c r="J35" i="6"/>
  <c r="K35" i="6"/>
  <c r="L35" i="6"/>
  <c r="M35" i="6"/>
  <c r="I36" i="6"/>
  <c r="J36" i="6"/>
  <c r="K36" i="6"/>
  <c r="L36" i="6"/>
  <c r="M36" i="6"/>
  <c r="I37" i="6"/>
  <c r="J37" i="6"/>
  <c r="K37" i="6"/>
  <c r="L37" i="6"/>
  <c r="M37" i="6"/>
  <c r="I38" i="6"/>
  <c r="J38" i="6"/>
  <c r="K38" i="6"/>
  <c r="L38" i="6"/>
  <c r="M38" i="6"/>
  <c r="I39" i="6"/>
  <c r="J39" i="6"/>
  <c r="K39" i="6"/>
  <c r="L39" i="6"/>
  <c r="M39" i="6"/>
  <c r="I40" i="6"/>
  <c r="J40" i="6"/>
  <c r="K40" i="6"/>
  <c r="L40" i="6"/>
  <c r="M40" i="6"/>
  <c r="I41" i="6"/>
  <c r="J41" i="6"/>
  <c r="K41" i="6"/>
  <c r="L41" i="6"/>
  <c r="M41" i="6"/>
  <c r="I42" i="6"/>
  <c r="J42" i="6"/>
  <c r="K42" i="6"/>
  <c r="L42" i="6"/>
  <c r="M42" i="6"/>
  <c r="I43" i="6"/>
  <c r="J43" i="6"/>
  <c r="K43" i="6"/>
  <c r="L43" i="6"/>
  <c r="M43" i="6"/>
  <c r="I44" i="6"/>
  <c r="J44" i="6"/>
  <c r="K44" i="6"/>
  <c r="L44" i="6"/>
  <c r="M44" i="6"/>
  <c r="I45" i="6"/>
  <c r="J45" i="6"/>
  <c r="K45" i="6"/>
  <c r="L45" i="6"/>
  <c r="M45" i="6"/>
  <c r="I46" i="6"/>
  <c r="J46" i="6"/>
  <c r="K46" i="6"/>
  <c r="L46" i="6"/>
  <c r="M46" i="6"/>
  <c r="I47" i="6"/>
  <c r="J47" i="6"/>
  <c r="K47" i="6"/>
  <c r="L47" i="6"/>
  <c r="M47" i="6"/>
  <c r="I48" i="6"/>
  <c r="J48" i="6"/>
  <c r="K48" i="6"/>
  <c r="L48" i="6"/>
  <c r="M48" i="6"/>
  <c r="I49" i="6"/>
  <c r="J49" i="6"/>
  <c r="K49" i="6"/>
  <c r="L49" i="6"/>
  <c r="M49" i="6"/>
  <c r="I50" i="6"/>
  <c r="J50" i="6"/>
  <c r="K50" i="6"/>
  <c r="L50" i="6"/>
  <c r="M50" i="6"/>
  <c r="I51" i="6"/>
  <c r="J51" i="6"/>
  <c r="K51" i="6"/>
  <c r="L51" i="6"/>
  <c r="M51" i="6"/>
  <c r="I52" i="6"/>
  <c r="J52" i="6"/>
  <c r="K52" i="6"/>
  <c r="L52" i="6"/>
  <c r="M52" i="6"/>
  <c r="I53" i="6"/>
  <c r="J53" i="6"/>
  <c r="K53" i="6"/>
  <c r="L53" i="6"/>
  <c r="M53" i="6"/>
  <c r="I54" i="6"/>
  <c r="J54" i="6"/>
  <c r="K54" i="6"/>
  <c r="L54" i="6"/>
  <c r="M54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G6" i="12"/>
  <c r="H6" i="12"/>
  <c r="G7" i="12"/>
  <c r="H7" i="12"/>
  <c r="G8" i="12"/>
  <c r="H8" i="12"/>
  <c r="G9" i="12"/>
  <c r="H9" i="12"/>
  <c r="H5" i="12"/>
  <c r="G5" i="12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AE6" i="3"/>
  <c r="AE7" i="3"/>
  <c r="AE8" i="3"/>
  <c r="AE9" i="3"/>
  <c r="AF9" i="3" s="1"/>
  <c r="AG9" i="3" s="1"/>
  <c r="AE10" i="3"/>
  <c r="AF10" i="3" s="1"/>
  <c r="AG10" i="3" s="1"/>
  <c r="AE11" i="3"/>
  <c r="AE12" i="3"/>
  <c r="AF12" i="3" s="1"/>
  <c r="AG12" i="3" s="1"/>
  <c r="AE13" i="3"/>
  <c r="AF13" i="3" s="1"/>
  <c r="AG13" i="3" s="1"/>
  <c r="AE14" i="3"/>
  <c r="AF14" i="3" s="1"/>
  <c r="AG14" i="3" s="1"/>
  <c r="AE15" i="3"/>
  <c r="AF15" i="3" s="1"/>
  <c r="AG15" i="3" s="1"/>
  <c r="AE16" i="3"/>
  <c r="AE17" i="3"/>
  <c r="AF17" i="3" s="1"/>
  <c r="AG17" i="3" s="1"/>
  <c r="AE18" i="3"/>
  <c r="AE19" i="3"/>
  <c r="AE20" i="3"/>
  <c r="AF20" i="3" s="1"/>
  <c r="AG20" i="3" s="1"/>
  <c r="AE21" i="3"/>
  <c r="AF21" i="3" s="1"/>
  <c r="AG21" i="3" s="1"/>
  <c r="AE22" i="3"/>
  <c r="AF22" i="3" s="1"/>
  <c r="AG22" i="3" s="1"/>
  <c r="AE23" i="3"/>
  <c r="AE24" i="3"/>
  <c r="AF24" i="3" s="1"/>
  <c r="AG24" i="3" s="1"/>
  <c r="AE25" i="3"/>
  <c r="AF25" i="3" s="1"/>
  <c r="AG25" i="3" s="1"/>
  <c r="AE26" i="3"/>
  <c r="AF26" i="3" s="1"/>
  <c r="AG26" i="3" s="1"/>
  <c r="AE27" i="3"/>
  <c r="AF27" i="3" s="1"/>
  <c r="AG27" i="3" s="1"/>
  <c r="AE28" i="3"/>
  <c r="AE29" i="3"/>
  <c r="AF29" i="3" s="1"/>
  <c r="AG29" i="3" s="1"/>
  <c r="AE30" i="3"/>
  <c r="AF30" i="3" s="1"/>
  <c r="AG30" i="3" s="1"/>
  <c r="AE31" i="3"/>
  <c r="AF31" i="3" s="1"/>
  <c r="AG31" i="3" s="1"/>
  <c r="AE32" i="3"/>
  <c r="AE33" i="3"/>
  <c r="AF33" i="3" s="1"/>
  <c r="AG33" i="3" s="1"/>
  <c r="AE34" i="3"/>
  <c r="AF34" i="3" s="1"/>
  <c r="AG34" i="3" s="1"/>
  <c r="AE35" i="3"/>
  <c r="AE36" i="3"/>
  <c r="AF36" i="3" s="1"/>
  <c r="AG36" i="3" s="1"/>
  <c r="AE37" i="3"/>
  <c r="AF37" i="3" s="1"/>
  <c r="AG37" i="3" s="1"/>
  <c r="AE38" i="3"/>
  <c r="AF38" i="3" s="1"/>
  <c r="AG38" i="3" s="1"/>
  <c r="AE39" i="3"/>
  <c r="AF39" i="3" s="1"/>
  <c r="AG39" i="3" s="1"/>
  <c r="AE40" i="3"/>
  <c r="AE41" i="3"/>
  <c r="AF41" i="3" s="1"/>
  <c r="AG41" i="3" s="1"/>
  <c r="AE42" i="3"/>
  <c r="AF42" i="3" s="1"/>
  <c r="AG42" i="3" s="1"/>
  <c r="AE43" i="3"/>
  <c r="AF43" i="3" s="1"/>
  <c r="AG43" i="3" s="1"/>
  <c r="AE44" i="3"/>
  <c r="AF44" i="3" s="1"/>
  <c r="AG44" i="3" s="1"/>
  <c r="AE45" i="3"/>
  <c r="AF45" i="3" s="1"/>
  <c r="AG45" i="3" s="1"/>
  <c r="AE46" i="3"/>
  <c r="AF46" i="3" s="1"/>
  <c r="AG46" i="3" s="1"/>
  <c r="AE47" i="3"/>
  <c r="AE48" i="3"/>
  <c r="AF48" i="3" s="1"/>
  <c r="AG48" i="3" s="1"/>
  <c r="AE49" i="3"/>
  <c r="AF49" i="3" s="1"/>
  <c r="AG49" i="3" s="1"/>
  <c r="AE50" i="3"/>
  <c r="AF50" i="3" s="1"/>
  <c r="AG50" i="3" s="1"/>
  <c r="AE51" i="3"/>
  <c r="AF51" i="3" s="1"/>
  <c r="AG51" i="3" s="1"/>
  <c r="AE52" i="3"/>
  <c r="AE53" i="3"/>
  <c r="AF53" i="3" s="1"/>
  <c r="AG53" i="3" s="1"/>
  <c r="AE54" i="3"/>
  <c r="AF54" i="3" s="1"/>
  <c r="AG54" i="3" s="1"/>
  <c r="AF11" i="3"/>
  <c r="AG11" i="3" s="1"/>
  <c r="AF16" i="3"/>
  <c r="AG16" i="3" s="1"/>
  <c r="AF18" i="3"/>
  <c r="AG18" i="3" s="1"/>
  <c r="AF19" i="3"/>
  <c r="AG19" i="3" s="1"/>
  <c r="AF23" i="3"/>
  <c r="AG23" i="3" s="1"/>
  <c r="AF28" i="3"/>
  <c r="AG28" i="3" s="1"/>
  <c r="AF32" i="3"/>
  <c r="AG32" i="3" s="1"/>
  <c r="AF35" i="3"/>
  <c r="AG35" i="3" s="1"/>
  <c r="AF40" i="3"/>
  <c r="AG40" i="3" s="1"/>
  <c r="AF47" i="3"/>
  <c r="AG47" i="3" s="1"/>
  <c r="AF52" i="3"/>
  <c r="AG52" i="3" s="1"/>
  <c r="AE5" i="3"/>
  <c r="T9" i="3" l="1"/>
  <c r="V9" i="3" s="1"/>
  <c r="C9" i="6" l="1"/>
  <c r="D9" i="6"/>
  <c r="E9" i="6"/>
  <c r="F9" i="6"/>
  <c r="G9" i="6"/>
  <c r="C10" i="6"/>
  <c r="D10" i="6"/>
  <c r="E10" i="6"/>
  <c r="F10" i="6"/>
  <c r="G10" i="6"/>
  <c r="C11" i="6"/>
  <c r="D11" i="6"/>
  <c r="E11" i="6"/>
  <c r="F11" i="6"/>
  <c r="G11" i="6"/>
  <c r="C12" i="6"/>
  <c r="D12" i="6"/>
  <c r="E12" i="6"/>
  <c r="F12" i="6"/>
  <c r="G12" i="6"/>
  <c r="C13" i="6"/>
  <c r="D13" i="6"/>
  <c r="E13" i="6"/>
  <c r="F13" i="6"/>
  <c r="G13" i="6"/>
  <c r="C14" i="6"/>
  <c r="D14" i="6"/>
  <c r="E14" i="6"/>
  <c r="F14" i="6"/>
  <c r="G14" i="6"/>
  <c r="C15" i="6"/>
  <c r="D15" i="6"/>
  <c r="E15" i="6"/>
  <c r="F15" i="6"/>
  <c r="G15" i="6"/>
  <c r="C16" i="6"/>
  <c r="D16" i="6"/>
  <c r="E16" i="6"/>
  <c r="F16" i="6"/>
  <c r="G16" i="6"/>
  <c r="C17" i="6"/>
  <c r="D17" i="6"/>
  <c r="E17" i="6"/>
  <c r="F17" i="6"/>
  <c r="G17" i="6"/>
  <c r="C18" i="6"/>
  <c r="D18" i="6"/>
  <c r="E18" i="6"/>
  <c r="F18" i="6"/>
  <c r="G18" i="6"/>
  <c r="C19" i="6"/>
  <c r="D19" i="6"/>
  <c r="E19" i="6"/>
  <c r="F19" i="6"/>
  <c r="G19" i="6"/>
  <c r="C20" i="6"/>
  <c r="D20" i="6"/>
  <c r="E20" i="6"/>
  <c r="F20" i="6"/>
  <c r="G20" i="6"/>
  <c r="C21" i="6"/>
  <c r="D21" i="6"/>
  <c r="E21" i="6"/>
  <c r="F21" i="6"/>
  <c r="G21" i="6"/>
  <c r="C22" i="6"/>
  <c r="D22" i="6"/>
  <c r="E22" i="6"/>
  <c r="F22" i="6"/>
  <c r="G22" i="6"/>
  <c r="C23" i="6"/>
  <c r="D23" i="6"/>
  <c r="E23" i="6"/>
  <c r="F23" i="6"/>
  <c r="G23" i="6"/>
  <c r="C24" i="6"/>
  <c r="D24" i="6"/>
  <c r="E24" i="6"/>
  <c r="F24" i="6"/>
  <c r="G24" i="6"/>
  <c r="C25" i="6"/>
  <c r="D25" i="6"/>
  <c r="E25" i="6"/>
  <c r="F25" i="6"/>
  <c r="G25" i="6"/>
  <c r="C26" i="6"/>
  <c r="D26" i="6"/>
  <c r="E26" i="6"/>
  <c r="F26" i="6"/>
  <c r="G26" i="6"/>
  <c r="C27" i="6"/>
  <c r="D27" i="6"/>
  <c r="E27" i="6"/>
  <c r="F27" i="6"/>
  <c r="G27" i="6"/>
  <c r="C28" i="6"/>
  <c r="D28" i="6"/>
  <c r="E28" i="6"/>
  <c r="F28" i="6"/>
  <c r="G28" i="6"/>
  <c r="C29" i="6"/>
  <c r="D29" i="6"/>
  <c r="E29" i="6"/>
  <c r="F29" i="6"/>
  <c r="G29" i="6"/>
  <c r="C30" i="6"/>
  <c r="D30" i="6"/>
  <c r="E30" i="6"/>
  <c r="F30" i="6"/>
  <c r="G30" i="6"/>
  <c r="C31" i="6"/>
  <c r="D31" i="6"/>
  <c r="E31" i="6"/>
  <c r="F31" i="6"/>
  <c r="G31" i="6"/>
  <c r="C32" i="6"/>
  <c r="D32" i="6"/>
  <c r="E32" i="6"/>
  <c r="F32" i="6"/>
  <c r="G32" i="6"/>
  <c r="C33" i="6"/>
  <c r="D33" i="6"/>
  <c r="E33" i="6"/>
  <c r="F33" i="6"/>
  <c r="G33" i="6"/>
  <c r="C34" i="6"/>
  <c r="D34" i="6"/>
  <c r="E34" i="6"/>
  <c r="F34" i="6"/>
  <c r="G34" i="6"/>
  <c r="C35" i="6"/>
  <c r="D35" i="6"/>
  <c r="E35" i="6"/>
  <c r="F35" i="6"/>
  <c r="G35" i="6"/>
  <c r="C36" i="6"/>
  <c r="D36" i="6"/>
  <c r="E36" i="6"/>
  <c r="F36" i="6"/>
  <c r="G36" i="6"/>
  <c r="C37" i="6"/>
  <c r="D37" i="6"/>
  <c r="E37" i="6"/>
  <c r="F37" i="6"/>
  <c r="G37" i="6"/>
  <c r="C38" i="6"/>
  <c r="D38" i="6"/>
  <c r="E38" i="6"/>
  <c r="F38" i="6"/>
  <c r="G38" i="6"/>
  <c r="C39" i="6"/>
  <c r="D39" i="6"/>
  <c r="E39" i="6"/>
  <c r="F39" i="6"/>
  <c r="G39" i="6"/>
  <c r="C40" i="6"/>
  <c r="D40" i="6"/>
  <c r="E40" i="6"/>
  <c r="F40" i="6"/>
  <c r="G40" i="6"/>
  <c r="C41" i="6"/>
  <c r="D41" i="6"/>
  <c r="E41" i="6"/>
  <c r="F41" i="6"/>
  <c r="G41" i="6"/>
  <c r="C42" i="6"/>
  <c r="D42" i="6"/>
  <c r="E42" i="6"/>
  <c r="F42" i="6"/>
  <c r="G42" i="6"/>
  <c r="C43" i="6"/>
  <c r="D43" i="6"/>
  <c r="E43" i="6"/>
  <c r="F43" i="6"/>
  <c r="G43" i="6"/>
  <c r="C44" i="6"/>
  <c r="D44" i="6"/>
  <c r="E44" i="6"/>
  <c r="F44" i="6"/>
  <c r="G44" i="6"/>
  <c r="C45" i="6"/>
  <c r="D45" i="6"/>
  <c r="E45" i="6"/>
  <c r="F45" i="6"/>
  <c r="G45" i="6"/>
  <c r="C46" i="6"/>
  <c r="D46" i="6"/>
  <c r="E46" i="6"/>
  <c r="F46" i="6"/>
  <c r="G46" i="6"/>
  <c r="C47" i="6"/>
  <c r="D47" i="6"/>
  <c r="E47" i="6"/>
  <c r="F47" i="6"/>
  <c r="G47" i="6"/>
  <c r="C48" i="6"/>
  <c r="D48" i="6"/>
  <c r="E48" i="6"/>
  <c r="F48" i="6"/>
  <c r="G48" i="6"/>
  <c r="C49" i="6"/>
  <c r="D49" i="6"/>
  <c r="E49" i="6"/>
  <c r="F49" i="6"/>
  <c r="G49" i="6"/>
  <c r="C50" i="6"/>
  <c r="D50" i="6"/>
  <c r="E50" i="6"/>
  <c r="F50" i="6"/>
  <c r="G50" i="6"/>
  <c r="C51" i="6"/>
  <c r="D51" i="6"/>
  <c r="E51" i="6"/>
  <c r="F51" i="6"/>
  <c r="G51" i="6"/>
  <c r="C52" i="6"/>
  <c r="D52" i="6"/>
  <c r="E52" i="6"/>
  <c r="F52" i="6"/>
  <c r="G52" i="6"/>
  <c r="C53" i="6"/>
  <c r="D53" i="6"/>
  <c r="E53" i="6"/>
  <c r="F53" i="6"/>
  <c r="G53" i="6"/>
  <c r="C54" i="6"/>
  <c r="D54" i="6"/>
  <c r="E54" i="6"/>
  <c r="F54" i="6"/>
  <c r="G54" i="6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" i="3"/>
  <c r="C7" i="12"/>
  <c r="D7" i="12"/>
  <c r="E7" i="12"/>
  <c r="F7" i="12"/>
  <c r="C8" i="12"/>
  <c r="D8" i="12"/>
  <c r="E8" i="12"/>
  <c r="F8" i="12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B10" i="12" l="1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E2" i="11"/>
  <c r="G46" i="12" l="1"/>
  <c r="H46" i="12"/>
  <c r="G34" i="12"/>
  <c r="H34" i="12"/>
  <c r="G22" i="12"/>
  <c r="H22" i="12"/>
  <c r="G10" i="12"/>
  <c r="H10" i="12"/>
  <c r="G45" i="12"/>
  <c r="H45" i="12"/>
  <c r="G33" i="12"/>
  <c r="H33" i="12"/>
  <c r="G21" i="12"/>
  <c r="H21" i="12"/>
  <c r="G47" i="12"/>
  <c r="H47" i="12"/>
  <c r="H44" i="12"/>
  <c r="G44" i="12"/>
  <c r="G19" i="12"/>
  <c r="H19" i="12"/>
  <c r="G53" i="12"/>
  <c r="H53" i="12"/>
  <c r="G40" i="12"/>
  <c r="H40" i="12"/>
  <c r="G28" i="12"/>
  <c r="H28" i="12"/>
  <c r="G16" i="12"/>
  <c r="H16" i="12"/>
  <c r="G11" i="12"/>
  <c r="H11" i="12"/>
  <c r="H31" i="12"/>
  <c r="G31" i="12"/>
  <c r="G42" i="12"/>
  <c r="H42" i="12"/>
  <c r="G29" i="12"/>
  <c r="H29" i="12"/>
  <c r="G51" i="12"/>
  <c r="H51" i="12"/>
  <c r="G39" i="12"/>
  <c r="H39" i="12"/>
  <c r="G27" i="12"/>
  <c r="H27" i="12"/>
  <c r="G15" i="12"/>
  <c r="H15" i="12"/>
  <c r="H32" i="12"/>
  <c r="G32" i="12"/>
  <c r="G54" i="12"/>
  <c r="H54" i="12"/>
  <c r="G41" i="12"/>
  <c r="H41" i="12"/>
  <c r="H50" i="12"/>
  <c r="G50" i="12"/>
  <c r="H38" i="12"/>
  <c r="G38" i="12"/>
  <c r="H26" i="12"/>
  <c r="G26" i="12"/>
  <c r="H14" i="12"/>
  <c r="G14" i="12"/>
  <c r="G35" i="12"/>
  <c r="H35" i="12"/>
  <c r="H20" i="12"/>
  <c r="G20" i="12"/>
  <c r="G30" i="12"/>
  <c r="H30" i="12"/>
  <c r="G17" i="12"/>
  <c r="H17" i="12"/>
  <c r="H49" i="12"/>
  <c r="G49" i="12"/>
  <c r="H37" i="12"/>
  <c r="G37" i="12"/>
  <c r="H25" i="12"/>
  <c r="G25" i="12"/>
  <c r="H13" i="12"/>
  <c r="G13" i="12"/>
  <c r="G23" i="12"/>
  <c r="H23" i="12"/>
  <c r="H43" i="12"/>
  <c r="G43" i="12"/>
  <c r="G18" i="12"/>
  <c r="H18" i="12"/>
  <c r="G52" i="12"/>
  <c r="H52" i="12"/>
  <c r="G48" i="12"/>
  <c r="H48" i="12"/>
  <c r="G36" i="12"/>
  <c r="H36" i="12"/>
  <c r="G24" i="12"/>
  <c r="H24" i="12"/>
  <c r="G12" i="12"/>
  <c r="H12" i="12"/>
  <c r="C13" i="12"/>
  <c r="D13" i="12"/>
  <c r="F13" i="12"/>
  <c r="E13" i="12"/>
  <c r="C24" i="12"/>
  <c r="D24" i="12"/>
  <c r="E24" i="12"/>
  <c r="F24" i="12"/>
  <c r="D11" i="12"/>
  <c r="E11" i="12"/>
  <c r="F11" i="12"/>
  <c r="C11" i="12"/>
  <c r="C34" i="12"/>
  <c r="D34" i="12"/>
  <c r="F34" i="12"/>
  <c r="E34" i="12"/>
  <c r="C33" i="12"/>
  <c r="D33" i="12"/>
  <c r="E33" i="12"/>
  <c r="F33" i="12"/>
  <c r="D44" i="12"/>
  <c r="E44" i="12"/>
  <c r="F44" i="12"/>
  <c r="C44" i="12"/>
  <c r="D32" i="12"/>
  <c r="E32" i="12"/>
  <c r="F32" i="12"/>
  <c r="C32" i="12"/>
  <c r="D20" i="12"/>
  <c r="E20" i="12"/>
  <c r="F20" i="12"/>
  <c r="C20" i="12"/>
  <c r="C43" i="12"/>
  <c r="F43" i="12"/>
  <c r="D43" i="12"/>
  <c r="E43" i="12"/>
  <c r="C31" i="12"/>
  <c r="F31" i="12"/>
  <c r="D31" i="12"/>
  <c r="E31" i="12"/>
  <c r="F19" i="12"/>
  <c r="C19" i="12"/>
  <c r="D19" i="12"/>
  <c r="E19" i="12"/>
  <c r="F25" i="12"/>
  <c r="C25" i="12"/>
  <c r="D25" i="12"/>
  <c r="E25" i="12"/>
  <c r="C12" i="12"/>
  <c r="D12" i="12"/>
  <c r="E12" i="12"/>
  <c r="F12" i="12"/>
  <c r="D23" i="12"/>
  <c r="E23" i="12"/>
  <c r="F23" i="12"/>
  <c r="C23" i="12"/>
  <c r="C22" i="12"/>
  <c r="D22" i="12"/>
  <c r="E22" i="12"/>
  <c r="F22" i="12"/>
  <c r="C21" i="12"/>
  <c r="D21" i="12"/>
  <c r="E21" i="12"/>
  <c r="F21" i="12"/>
  <c r="C42" i="12"/>
  <c r="D42" i="12"/>
  <c r="E42" i="12"/>
  <c r="F42" i="12"/>
  <c r="C30" i="12"/>
  <c r="D30" i="12"/>
  <c r="E30" i="12"/>
  <c r="F30" i="12"/>
  <c r="D53" i="12"/>
  <c r="E53" i="12"/>
  <c r="F53" i="12"/>
  <c r="C53" i="12"/>
  <c r="D41" i="12"/>
  <c r="E41" i="12"/>
  <c r="F41" i="12"/>
  <c r="C41" i="12"/>
  <c r="D29" i="12"/>
  <c r="E29" i="12"/>
  <c r="F29" i="12"/>
  <c r="C29" i="12"/>
  <c r="D17" i="12"/>
  <c r="E17" i="12"/>
  <c r="F17" i="12"/>
  <c r="C17" i="12"/>
  <c r="F37" i="12"/>
  <c r="D37" i="12"/>
  <c r="E37" i="12"/>
  <c r="C37" i="12"/>
  <c r="C36" i="12"/>
  <c r="D36" i="12"/>
  <c r="E36" i="12"/>
  <c r="F36" i="12"/>
  <c r="D35" i="12"/>
  <c r="E35" i="12"/>
  <c r="F35" i="12"/>
  <c r="C35" i="12"/>
  <c r="F46" i="12"/>
  <c r="C46" i="12"/>
  <c r="D46" i="12"/>
  <c r="E46" i="12"/>
  <c r="C45" i="12"/>
  <c r="D45" i="12"/>
  <c r="E45" i="12"/>
  <c r="F45" i="12"/>
  <c r="C54" i="12"/>
  <c r="D54" i="12"/>
  <c r="E54" i="12"/>
  <c r="F54" i="12"/>
  <c r="C18" i="12"/>
  <c r="D18" i="12"/>
  <c r="E18" i="12"/>
  <c r="F18" i="12"/>
  <c r="C52" i="12"/>
  <c r="D52" i="12"/>
  <c r="E52" i="12"/>
  <c r="F52" i="12"/>
  <c r="C40" i="12"/>
  <c r="F40" i="12"/>
  <c r="D40" i="12"/>
  <c r="E40" i="12"/>
  <c r="C28" i="12"/>
  <c r="D28" i="12"/>
  <c r="E28" i="12"/>
  <c r="F28" i="12"/>
  <c r="C16" i="12"/>
  <c r="F16" i="12"/>
  <c r="D16" i="12"/>
  <c r="E16" i="12"/>
  <c r="F49" i="12"/>
  <c r="C49" i="12"/>
  <c r="D49" i="12"/>
  <c r="E49" i="12"/>
  <c r="C48" i="12"/>
  <c r="D48" i="12"/>
  <c r="E48" i="12"/>
  <c r="F48" i="12"/>
  <c r="D47" i="12"/>
  <c r="E47" i="12"/>
  <c r="F47" i="12"/>
  <c r="C47" i="12"/>
  <c r="C10" i="12"/>
  <c r="F10" i="12"/>
  <c r="D10" i="12"/>
  <c r="E10" i="12"/>
  <c r="C51" i="12"/>
  <c r="D51" i="12"/>
  <c r="E51" i="12"/>
  <c r="F51" i="12"/>
  <c r="C39" i="12"/>
  <c r="D39" i="12"/>
  <c r="E39" i="12"/>
  <c r="F39" i="12"/>
  <c r="C27" i="12"/>
  <c r="D27" i="12"/>
  <c r="E27" i="12"/>
  <c r="F27" i="12"/>
  <c r="C15" i="12"/>
  <c r="D15" i="12"/>
  <c r="E15" i="12"/>
  <c r="F15" i="12"/>
  <c r="D50" i="12"/>
  <c r="E50" i="12"/>
  <c r="F50" i="12"/>
  <c r="C50" i="12"/>
  <c r="D38" i="12"/>
  <c r="E38" i="12"/>
  <c r="F38" i="12"/>
  <c r="C38" i="12"/>
  <c r="D26" i="12"/>
  <c r="E26" i="12"/>
  <c r="F26" i="12"/>
  <c r="C26" i="12"/>
  <c r="D14" i="12"/>
  <c r="E14" i="12"/>
  <c r="F14" i="12"/>
  <c r="C14" i="12"/>
  <c r="C9" i="12"/>
  <c r="D9" i="12"/>
  <c r="E9" i="12"/>
  <c r="F9" i="12"/>
  <c r="K8" i="3"/>
  <c r="K5" i="6" l="1"/>
  <c r="I5" i="11"/>
  <c r="I4" i="6"/>
  <c r="K6" i="6"/>
  <c r="H6" i="11"/>
  <c r="M5" i="6"/>
  <c r="I5" i="6"/>
  <c r="K4" i="6"/>
  <c r="J4" i="6"/>
  <c r="L5" i="6"/>
  <c r="I8" i="11"/>
  <c r="H5" i="6"/>
  <c r="H5" i="11"/>
  <c r="M6" i="6"/>
  <c r="M4" i="6"/>
  <c r="J5" i="6"/>
  <c r="I7" i="11"/>
  <c r="H6" i="6"/>
  <c r="L6" i="6"/>
  <c r="L4" i="6"/>
  <c r="H4" i="6"/>
  <c r="H7" i="11"/>
  <c r="H8" i="11"/>
  <c r="I6" i="6"/>
  <c r="I6" i="11"/>
  <c r="J6" i="6"/>
  <c r="G4" i="6"/>
  <c r="F4" i="6"/>
  <c r="C4" i="6"/>
  <c r="D4" i="6"/>
  <c r="E4" i="6"/>
  <c r="E5" i="6"/>
  <c r="D5" i="6"/>
  <c r="C5" i="6"/>
  <c r="F5" i="6"/>
  <c r="C6" i="6"/>
  <c r="F6" i="6"/>
  <c r="E6" i="6"/>
  <c r="D6" i="6"/>
  <c r="C6" i="12"/>
  <c r="F7" i="6"/>
  <c r="E6" i="12"/>
  <c r="E7" i="6"/>
  <c r="F6" i="12"/>
  <c r="D7" i="6"/>
  <c r="G8" i="6"/>
  <c r="C7" i="6"/>
  <c r="C8" i="6"/>
  <c r="G7" i="6"/>
  <c r="D8" i="6"/>
  <c r="E8" i="6"/>
  <c r="F8" i="6"/>
  <c r="D6" i="12"/>
  <c r="D5" i="12"/>
  <c r="C5" i="12"/>
  <c r="F7" i="11"/>
  <c r="E6" i="11"/>
  <c r="C7" i="11"/>
  <c r="F8" i="11"/>
  <c r="E7" i="11"/>
  <c r="D6" i="11"/>
  <c r="E8" i="11"/>
  <c r="D7" i="11"/>
  <c r="C6" i="11"/>
  <c r="E5" i="11"/>
  <c r="D5" i="11"/>
  <c r="C5" i="11"/>
  <c r="F5" i="11"/>
  <c r="C8" i="11"/>
  <c r="D8" i="11"/>
  <c r="F6" i="11"/>
  <c r="E5" i="12"/>
  <c r="K6" i="3"/>
  <c r="Q9" i="3" l="1"/>
  <c r="R9" i="3"/>
  <c r="O9" i="3"/>
  <c r="N9" i="3"/>
  <c r="S9" i="3"/>
  <c r="F5" i="12" l="1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N5" i="3"/>
  <c r="T54" i="3" l="1"/>
  <c r="V54" i="3" s="1"/>
  <c r="S54" i="3"/>
  <c r="R54" i="3"/>
  <c r="Q54" i="3"/>
  <c r="O54" i="3"/>
  <c r="N54" i="3"/>
  <c r="T53" i="3"/>
  <c r="V53" i="3" s="1"/>
  <c r="S53" i="3"/>
  <c r="R53" i="3"/>
  <c r="Q53" i="3"/>
  <c r="O53" i="3"/>
  <c r="N53" i="3"/>
  <c r="T52" i="3"/>
  <c r="V52" i="3" s="1"/>
  <c r="S52" i="3"/>
  <c r="R52" i="3"/>
  <c r="Q52" i="3"/>
  <c r="O52" i="3"/>
  <c r="N52" i="3"/>
  <c r="T51" i="3"/>
  <c r="V51" i="3" s="1"/>
  <c r="S51" i="3"/>
  <c r="R51" i="3"/>
  <c r="Q51" i="3"/>
  <c r="O51" i="3"/>
  <c r="N51" i="3"/>
  <c r="T50" i="3"/>
  <c r="V50" i="3" s="1"/>
  <c r="S50" i="3"/>
  <c r="R50" i="3"/>
  <c r="Q50" i="3"/>
  <c r="O50" i="3"/>
  <c r="N50" i="3"/>
  <c r="T49" i="3"/>
  <c r="V49" i="3" s="1"/>
  <c r="S49" i="3"/>
  <c r="R49" i="3"/>
  <c r="Q49" i="3"/>
  <c r="O49" i="3"/>
  <c r="N49" i="3"/>
  <c r="T48" i="3"/>
  <c r="V48" i="3" s="1"/>
  <c r="S48" i="3"/>
  <c r="R48" i="3"/>
  <c r="Q48" i="3"/>
  <c r="O48" i="3"/>
  <c r="N48" i="3"/>
  <c r="T47" i="3"/>
  <c r="V47" i="3" s="1"/>
  <c r="S47" i="3"/>
  <c r="R47" i="3"/>
  <c r="Q47" i="3"/>
  <c r="O47" i="3"/>
  <c r="N47" i="3"/>
  <c r="T46" i="3"/>
  <c r="V46" i="3" s="1"/>
  <c r="S46" i="3"/>
  <c r="R46" i="3"/>
  <c r="Q46" i="3"/>
  <c r="O46" i="3"/>
  <c r="N46" i="3"/>
  <c r="T45" i="3"/>
  <c r="V45" i="3" s="1"/>
  <c r="S45" i="3"/>
  <c r="R45" i="3"/>
  <c r="Q45" i="3"/>
  <c r="O45" i="3"/>
  <c r="N45" i="3"/>
  <c r="T44" i="3"/>
  <c r="V44" i="3" s="1"/>
  <c r="S44" i="3"/>
  <c r="R44" i="3"/>
  <c r="Q44" i="3"/>
  <c r="O44" i="3"/>
  <c r="N44" i="3"/>
  <c r="T43" i="3"/>
  <c r="V43" i="3" s="1"/>
  <c r="S43" i="3"/>
  <c r="R43" i="3"/>
  <c r="Q43" i="3"/>
  <c r="O43" i="3"/>
  <c r="N43" i="3"/>
  <c r="T42" i="3"/>
  <c r="V42" i="3" s="1"/>
  <c r="S42" i="3"/>
  <c r="R42" i="3"/>
  <c r="Q42" i="3"/>
  <c r="O42" i="3"/>
  <c r="N42" i="3"/>
  <c r="T41" i="3"/>
  <c r="V41" i="3" s="1"/>
  <c r="S41" i="3"/>
  <c r="R41" i="3"/>
  <c r="Q41" i="3"/>
  <c r="O41" i="3"/>
  <c r="N41" i="3"/>
  <c r="T40" i="3"/>
  <c r="V40" i="3" s="1"/>
  <c r="S40" i="3"/>
  <c r="R40" i="3"/>
  <c r="Q40" i="3"/>
  <c r="O40" i="3"/>
  <c r="N40" i="3"/>
  <c r="T39" i="3"/>
  <c r="V39" i="3" s="1"/>
  <c r="S39" i="3"/>
  <c r="R39" i="3"/>
  <c r="Q39" i="3"/>
  <c r="O39" i="3"/>
  <c r="N39" i="3"/>
  <c r="T38" i="3"/>
  <c r="V38" i="3" s="1"/>
  <c r="S38" i="3"/>
  <c r="R38" i="3"/>
  <c r="Q38" i="3"/>
  <c r="O38" i="3"/>
  <c r="N38" i="3"/>
  <c r="T37" i="3"/>
  <c r="V37" i="3" s="1"/>
  <c r="S37" i="3"/>
  <c r="R37" i="3"/>
  <c r="Q37" i="3"/>
  <c r="O37" i="3"/>
  <c r="N37" i="3"/>
  <c r="T36" i="3"/>
  <c r="V36" i="3" s="1"/>
  <c r="S36" i="3"/>
  <c r="R36" i="3"/>
  <c r="Q36" i="3"/>
  <c r="O36" i="3"/>
  <c r="N36" i="3"/>
  <c r="T35" i="3"/>
  <c r="V35" i="3" s="1"/>
  <c r="S35" i="3"/>
  <c r="R35" i="3"/>
  <c r="Q35" i="3"/>
  <c r="O35" i="3"/>
  <c r="N35" i="3"/>
  <c r="T34" i="3"/>
  <c r="V34" i="3" s="1"/>
  <c r="S34" i="3"/>
  <c r="R34" i="3"/>
  <c r="Q34" i="3"/>
  <c r="O34" i="3"/>
  <c r="N34" i="3"/>
  <c r="T33" i="3"/>
  <c r="V33" i="3" s="1"/>
  <c r="S33" i="3"/>
  <c r="R33" i="3"/>
  <c r="Q33" i="3"/>
  <c r="O33" i="3"/>
  <c r="N33" i="3"/>
  <c r="T32" i="3"/>
  <c r="V32" i="3" s="1"/>
  <c r="S32" i="3"/>
  <c r="R32" i="3"/>
  <c r="Q32" i="3"/>
  <c r="O32" i="3"/>
  <c r="N32" i="3"/>
  <c r="T31" i="3"/>
  <c r="V31" i="3" s="1"/>
  <c r="S31" i="3"/>
  <c r="R31" i="3"/>
  <c r="Q31" i="3"/>
  <c r="O31" i="3"/>
  <c r="N31" i="3"/>
  <c r="T30" i="3"/>
  <c r="V30" i="3" s="1"/>
  <c r="S30" i="3"/>
  <c r="R30" i="3"/>
  <c r="Q30" i="3"/>
  <c r="O30" i="3"/>
  <c r="N30" i="3"/>
  <c r="T29" i="3"/>
  <c r="V29" i="3" s="1"/>
  <c r="S29" i="3"/>
  <c r="R29" i="3"/>
  <c r="Q29" i="3"/>
  <c r="O29" i="3"/>
  <c r="N29" i="3"/>
  <c r="T28" i="3"/>
  <c r="V28" i="3" s="1"/>
  <c r="S28" i="3"/>
  <c r="R28" i="3"/>
  <c r="Q28" i="3"/>
  <c r="O28" i="3"/>
  <c r="N28" i="3"/>
  <c r="T27" i="3"/>
  <c r="V27" i="3" s="1"/>
  <c r="S27" i="3"/>
  <c r="R27" i="3"/>
  <c r="Q27" i="3"/>
  <c r="O27" i="3"/>
  <c r="N27" i="3"/>
  <c r="T26" i="3"/>
  <c r="V26" i="3" s="1"/>
  <c r="S26" i="3"/>
  <c r="R26" i="3"/>
  <c r="Q26" i="3"/>
  <c r="O26" i="3"/>
  <c r="N26" i="3"/>
  <c r="T25" i="3"/>
  <c r="V25" i="3" s="1"/>
  <c r="S25" i="3"/>
  <c r="R25" i="3"/>
  <c r="Q25" i="3"/>
  <c r="O25" i="3"/>
  <c r="N25" i="3"/>
  <c r="T24" i="3"/>
  <c r="V24" i="3" s="1"/>
  <c r="S24" i="3"/>
  <c r="R24" i="3"/>
  <c r="Q24" i="3"/>
  <c r="O24" i="3"/>
  <c r="N24" i="3"/>
  <c r="T23" i="3"/>
  <c r="V23" i="3" s="1"/>
  <c r="S23" i="3"/>
  <c r="R23" i="3"/>
  <c r="Q23" i="3"/>
  <c r="O23" i="3"/>
  <c r="N23" i="3"/>
  <c r="T22" i="3"/>
  <c r="V22" i="3" s="1"/>
  <c r="S22" i="3"/>
  <c r="R22" i="3"/>
  <c r="Q22" i="3"/>
  <c r="O22" i="3"/>
  <c r="N22" i="3"/>
  <c r="T21" i="3"/>
  <c r="V21" i="3" s="1"/>
  <c r="S21" i="3"/>
  <c r="R21" i="3"/>
  <c r="Q21" i="3"/>
  <c r="O21" i="3"/>
  <c r="N21" i="3"/>
  <c r="T20" i="3"/>
  <c r="V20" i="3" s="1"/>
  <c r="S20" i="3"/>
  <c r="R20" i="3"/>
  <c r="Q20" i="3"/>
  <c r="O20" i="3"/>
  <c r="N20" i="3"/>
  <c r="T19" i="3"/>
  <c r="V19" i="3" s="1"/>
  <c r="S19" i="3"/>
  <c r="R19" i="3"/>
  <c r="Q19" i="3"/>
  <c r="O19" i="3"/>
  <c r="N19" i="3"/>
  <c r="T18" i="3"/>
  <c r="V18" i="3" s="1"/>
  <c r="S18" i="3"/>
  <c r="R18" i="3"/>
  <c r="Q18" i="3"/>
  <c r="O18" i="3"/>
  <c r="N18" i="3"/>
  <c r="T17" i="3"/>
  <c r="V17" i="3" s="1"/>
  <c r="S17" i="3"/>
  <c r="R17" i="3"/>
  <c r="Q17" i="3"/>
  <c r="O17" i="3"/>
  <c r="N17" i="3"/>
  <c r="T16" i="3"/>
  <c r="V16" i="3" s="1"/>
  <c r="S16" i="3"/>
  <c r="R16" i="3"/>
  <c r="Q16" i="3"/>
  <c r="O16" i="3"/>
  <c r="N16" i="3"/>
  <c r="T15" i="3"/>
  <c r="V15" i="3" s="1"/>
  <c r="S15" i="3"/>
  <c r="R15" i="3"/>
  <c r="Q15" i="3"/>
  <c r="O15" i="3"/>
  <c r="N15" i="3"/>
  <c r="T14" i="3"/>
  <c r="V14" i="3" s="1"/>
  <c r="S14" i="3"/>
  <c r="R14" i="3"/>
  <c r="Q14" i="3"/>
  <c r="O14" i="3"/>
  <c r="N14" i="3"/>
  <c r="T13" i="3"/>
  <c r="V13" i="3" s="1"/>
  <c r="S13" i="3"/>
  <c r="R13" i="3"/>
  <c r="Q13" i="3"/>
  <c r="O13" i="3"/>
  <c r="N13" i="3"/>
  <c r="T12" i="3"/>
  <c r="V12" i="3" s="1"/>
  <c r="S12" i="3"/>
  <c r="R12" i="3"/>
  <c r="Q12" i="3"/>
  <c r="O12" i="3"/>
  <c r="N12" i="3"/>
  <c r="S11" i="3"/>
  <c r="R11" i="3"/>
  <c r="Q11" i="3"/>
  <c r="O11" i="3"/>
  <c r="N11" i="3"/>
  <c r="S10" i="3"/>
  <c r="R10" i="3"/>
  <c r="Q10" i="3"/>
  <c r="O10" i="3"/>
  <c r="N10" i="3"/>
  <c r="S8" i="3"/>
  <c r="AF8" i="3" s="1"/>
  <c r="AG8" i="3" s="1"/>
  <c r="R8" i="3"/>
  <c r="Q8" i="3"/>
  <c r="O8" i="3"/>
  <c r="N8" i="3"/>
  <c r="S7" i="3"/>
  <c r="AF7" i="3" s="1"/>
  <c r="AG7" i="3" s="1"/>
  <c r="R7" i="3"/>
  <c r="Q7" i="3"/>
  <c r="O7" i="3"/>
  <c r="N7" i="3"/>
  <c r="S6" i="3"/>
  <c r="AF6" i="3" s="1"/>
  <c r="AG6" i="3" s="1"/>
  <c r="R6" i="3"/>
  <c r="Q6" i="3"/>
  <c r="O6" i="3"/>
  <c r="N6" i="3"/>
  <c r="S5" i="3"/>
  <c r="R5" i="3"/>
  <c r="Q5" i="3"/>
  <c r="O5" i="3"/>
  <c r="T11" i="3" l="1"/>
  <c r="V11" i="3" s="1"/>
  <c r="T10" i="3"/>
  <c r="V10" i="3" s="1"/>
  <c r="T5" i="3"/>
  <c r="V5" i="3" s="1"/>
  <c r="AF5" i="3"/>
  <c r="T6" i="3"/>
  <c r="V6" i="3" s="1"/>
  <c r="T8" i="3"/>
  <c r="T7" i="3"/>
  <c r="G5" i="6" l="1"/>
  <c r="V7" i="3"/>
  <c r="G6" i="6"/>
  <c r="V8" i="3"/>
  <c r="G5" i="11"/>
  <c r="G8" i="11"/>
  <c r="G6" i="11"/>
  <c r="G7" i="11"/>
  <c r="K5" i="3"/>
  <c r="F18" i="2" l="1"/>
  <c r="K28" i="8" l="1"/>
  <c r="K27" i="8"/>
  <c r="K26" i="8"/>
  <c r="K25" i="8"/>
  <c r="K24" i="8"/>
  <c r="K7" i="3"/>
  <c r="F49" i="2"/>
  <c r="F48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AG5" i="3" l="1"/>
</calcChain>
</file>

<file path=xl/sharedStrings.xml><?xml version="1.0" encoding="utf-8"?>
<sst xmlns="http://schemas.openxmlformats.org/spreadsheetml/2006/main" count="266" uniqueCount="157">
  <si>
    <t>ATIVIDADE</t>
  </si>
  <si>
    <t>DESCRIÇÃO</t>
  </si>
  <si>
    <t>PASSO 03 - IDENTIFICAÇÃO E AVALIAÇÃO DOS CONTROLES EXISTENTES</t>
  </si>
  <si>
    <t>NOTA</t>
  </si>
  <si>
    <t>RISCO DE CONTROLE</t>
  </si>
  <si>
    <t>MEDIANO</t>
  </si>
  <si>
    <t>IMPACTO</t>
  </si>
  <si>
    <t>PROBABILIDADE - FREQUÊNCIA OBSERVADA/ESPERADA</t>
  </si>
  <si>
    <t xml:space="preserve">IMPACTO - FATORES DE ANÁLISE </t>
  </si>
  <si>
    <t>EVENTO DE RISCO</t>
  </si>
  <si>
    <t>PROBABILIDADE</t>
  </si>
  <si>
    <t>RISCO INERENTE</t>
  </si>
  <si>
    <t>RISCO RESIDUAL</t>
  </si>
  <si>
    <t>AÇÃO 
SUGERIDA</t>
  </si>
  <si>
    <t>AVALIAÇÃO DOS CONTROLES</t>
  </si>
  <si>
    <t>CÁLCULO RISCO RESIDUAL</t>
  </si>
  <si>
    <t>DEFINIÇÃO DAS RESPOSTAS</t>
  </si>
  <si>
    <t>ESCALA DE PROBABILIDADE</t>
  </si>
  <si>
    <t>APETITE</t>
  </si>
  <si>
    <t>NÍVEL DE RISCO</t>
  </si>
  <si>
    <t>NÍVEL DE RISCO DE CONTROLE</t>
  </si>
  <si>
    <t>RISCO DO CONTROLE (RC)</t>
  </si>
  <si>
    <t>NÍVEL</t>
  </si>
  <si>
    <t>INEXISTENTE</t>
  </si>
  <si>
    <t>MUITO ALTO</t>
  </si>
  <si>
    <t>MUITO BAIXA</t>
  </si>
  <si>
    <t>MUITO BAIXO</t>
  </si>
  <si>
    <t>ACEITAR</t>
  </si>
  <si>
    <t>TRATAR</t>
  </si>
  <si>
    <t>FRACO</t>
  </si>
  <si>
    <t>ALTO</t>
  </si>
  <si>
    <t>BAIXA</t>
  </si>
  <si>
    <t>BAIXO</t>
  </si>
  <si>
    <t>MÉDIO</t>
  </si>
  <si>
    <t>MÉDIA</t>
  </si>
  <si>
    <t>SATISFATÓRIO</t>
  </si>
  <si>
    <t>ALTA</t>
  </si>
  <si>
    <t>FORTE</t>
  </si>
  <si>
    <t>MUITO ALTA</t>
  </si>
  <si>
    <t>ESCALA DE IMPACTO</t>
  </si>
  <si>
    <t>APLICAÇÃO</t>
  </si>
  <si>
    <t>RESPOSTA A RISCO</t>
  </si>
  <si>
    <t>LIMITE INFERIOR</t>
  </si>
  <si>
    <t>LÍMITE SUPERIOR</t>
  </si>
  <si>
    <t>EVITAR</t>
  </si>
  <si>
    <t>RISCO</t>
  </si>
  <si>
    <t>-</t>
  </si>
  <si>
    <t>MATRIZ DE RISCOS</t>
  </si>
  <si>
    <t>RISCO 
MÉDIO
( 10 )</t>
  </si>
  <si>
    <t>RISCO 
MÉDIO
( 20 )</t>
  </si>
  <si>
    <t>RISCO 
ALTO
( 50 )</t>
  </si>
  <si>
    <t>RISCO 
MUITO ALTO
( 80 )</t>
  </si>
  <si>
    <t>RISCO 
CRÍTICO
( 100 )</t>
  </si>
  <si>
    <t>RISCO 
BAIXO
( 8 )</t>
  </si>
  <si>
    <t>RISCO 
MÉDIO
( 16 )</t>
  </si>
  <si>
    <t>RISCO 
ALTO
( 40 )</t>
  </si>
  <si>
    <t>RISCO 
MUITO ALTO
( 60 )</t>
  </si>
  <si>
    <t>RISCO 
BAIXO
( 5 )</t>
  </si>
  <si>
    <t>RISCO 
MÉDIO
( 25 )</t>
  </si>
  <si>
    <t>RISCO 
MUITO BAIXO
( 2 )</t>
  </si>
  <si>
    <t>RISCO 
BAIXO
( 4 )</t>
  </si>
  <si>
    <t>RISCO 
MUITO BAIXO
( 1 )</t>
  </si>
  <si>
    <t>--</t>
  </si>
  <si>
    <t xml:space="preserve">COUNTA of </t>
  </si>
  <si>
    <t>Grand Total</t>
  </si>
  <si>
    <t>Controles mitigam todos os aspectos relevantes do risco, considerado no nível de 'melhor prática'.</t>
  </si>
  <si>
    <t>CAUSAS</t>
  </si>
  <si>
    <t>CONSEQUÊNCIAS</t>
  </si>
  <si>
    <t>CÁLCULO DO RISCO RESIDUAL</t>
  </si>
  <si>
    <t>ALOCAÇÃO</t>
  </si>
  <si>
    <t>SETOR PÚBLICO</t>
  </si>
  <si>
    <t>SETOR PRIVADO</t>
  </si>
  <si>
    <t>COMPARTILHADO</t>
  </si>
  <si>
    <t>Missão</t>
  </si>
  <si>
    <t>Visão</t>
  </si>
  <si>
    <t>Setor</t>
  </si>
  <si>
    <t>Processo mapeado?</t>
  </si>
  <si>
    <t>Objetivo do processo</t>
  </si>
  <si>
    <t>Gestor de riscos</t>
  </si>
  <si>
    <t>Processo</t>
  </si>
  <si>
    <t>Órgão/entidade</t>
  </si>
  <si>
    <t>Atividades do processo</t>
  </si>
  <si>
    <t>Análise SWOT do processo</t>
  </si>
  <si>
    <t>Fraquezas</t>
  </si>
  <si>
    <t>Forças</t>
  </si>
  <si>
    <t>Oportunidades</t>
  </si>
  <si>
    <t>Ameaças</t>
  </si>
  <si>
    <t>RESPOSTA AO RISCO</t>
  </si>
  <si>
    <t>CONTROLE PROPOSTO</t>
  </si>
  <si>
    <t>SETOR RESPONSÁVEL</t>
  </si>
  <si>
    <t>NOME/CARGO RESPONSÁVEL</t>
  </si>
  <si>
    <t>INÍCIO</t>
  </si>
  <si>
    <t>TÉRMINO</t>
  </si>
  <si>
    <t>IDENTIFICAÇÃO DOS RISCOS</t>
  </si>
  <si>
    <t>IDENTIFICAÇÃO E AVALIAÇÃO DOS CONTROLES</t>
  </si>
  <si>
    <t>DESCRIÇÃO DO CONTROLE EXISTENTE</t>
  </si>
  <si>
    <t>AVALIAÇÃO DO CONTROLE</t>
  </si>
  <si>
    <t>MONITORAMENTO</t>
  </si>
  <si>
    <t>Suspender a atividade devido ao custo desproporcional a empregar, à limitação de recurso, entre outros.</t>
  </si>
  <si>
    <t>Transferir ou compartilhar uma parte do risco (seguro e terceirização).</t>
  </si>
  <si>
    <t>Conviver com o risco mantendo os procedimentos existentes.</t>
  </si>
  <si>
    <t>Adotar medidas para reduzir a probabilidade ou o impacto dos riscos, ou ambos.</t>
  </si>
  <si>
    <t>TRANSFERIR/COMPARTILHAR</t>
  </si>
  <si>
    <t>REDUZIR</t>
  </si>
  <si>
    <t>CAUSA</t>
  </si>
  <si>
    <t>CRÍTICO</t>
  </si>
  <si>
    <t>Apetite a Risco</t>
  </si>
  <si>
    <t>PLANO DE TRATAMENTO</t>
  </si>
  <si>
    <t>NÍVELDE RISCO</t>
  </si>
  <si>
    <t>MEDIDAS DE TRATAMENTO</t>
  </si>
  <si>
    <t>AMBIENTE</t>
  </si>
  <si>
    <t>SITUAÇÃO</t>
  </si>
  <si>
    <t>RELATO</t>
  </si>
  <si>
    <t>EVIDÊNCIA</t>
  </si>
  <si>
    <t>nº</t>
  </si>
  <si>
    <t>MAPA DE RISCOS DO PROCESSO:</t>
  </si>
  <si>
    <t>MATRIZ DE RISCOS (art. 6º, XXVII, Lei 14.133/21)</t>
  </si>
  <si>
    <t>NOME/CARGO DO RESPONSÁVEL</t>
  </si>
  <si>
    <t>Situação</t>
  </si>
  <si>
    <t>A iniciar</t>
  </si>
  <si>
    <t>Atrasado</t>
  </si>
  <si>
    <t>Concluído</t>
  </si>
  <si>
    <t>Descontinuado</t>
  </si>
  <si>
    <t>Em andamento</t>
  </si>
  <si>
    <t>COMO PREENCHER</t>
  </si>
  <si>
    <t>DATA DE ELABORAÇÃO</t>
  </si>
  <si>
    <r>
      <t xml:space="preserve">As abas </t>
    </r>
    <r>
      <rPr>
        <b/>
        <sz val="10"/>
        <color rgb="FF000000"/>
        <rFont val="Arial"/>
        <family val="2"/>
      </rPr>
      <t>"3. Mapa"</t>
    </r>
    <r>
      <rPr>
        <sz val="10"/>
        <color rgb="FF000000"/>
        <rFont val="Arial"/>
        <family val="2"/>
      </rPr>
      <t xml:space="preserve"> e </t>
    </r>
    <r>
      <rPr>
        <b/>
        <sz val="10"/>
        <color rgb="FF000000"/>
        <rFont val="Arial"/>
        <family val="2"/>
      </rPr>
      <t>"4. Matriz"</t>
    </r>
    <r>
      <rPr>
        <sz val="10"/>
        <color rgb="FF000000"/>
        <rFont val="Arial"/>
        <family val="2"/>
      </rPr>
      <t xml:space="preserve"> são quase totalmente de preenchimento automático, sendo necessário apenas selecionar os eventos de riscos que deseja mostrar</t>
    </r>
  </si>
  <si>
    <r>
      <t xml:space="preserve">Cuidado para não apagar a </t>
    </r>
    <r>
      <rPr>
        <b/>
        <sz val="10"/>
        <color rgb="FF000000"/>
        <rFont val="Arial"/>
        <family val="2"/>
      </rPr>
      <t>fórmula</t>
    </r>
    <r>
      <rPr>
        <sz val="10"/>
        <color rgb="FF000000"/>
        <rFont val="Arial"/>
        <family val="2"/>
      </rPr>
      <t xml:space="preserve"> de determinadas células. Se fizer isso, desfaça a operação (Ctrl + Z)</t>
    </r>
  </si>
  <si>
    <r>
      <t xml:space="preserve">Responda apenas as células de </t>
    </r>
    <r>
      <rPr>
        <b/>
        <sz val="10"/>
        <color rgb="FF000000"/>
        <rFont val="Arial"/>
        <family val="2"/>
      </rPr>
      <t>fundo branco</t>
    </r>
    <r>
      <rPr>
        <sz val="10"/>
        <color rgb="FF000000"/>
        <rFont val="Arial"/>
        <family val="2"/>
      </rPr>
      <t>, pois as de fundo cinza são de preenchimento automático</t>
    </r>
  </si>
  <si>
    <r>
      <t xml:space="preserve">Não </t>
    </r>
    <r>
      <rPr>
        <b/>
        <sz val="10"/>
        <color rgb="FF000000"/>
        <rFont val="Arial"/>
        <family val="2"/>
      </rPr>
      <t>mescle</t>
    </r>
    <r>
      <rPr>
        <sz val="10"/>
        <color rgb="FF000000"/>
        <rFont val="Arial"/>
        <family val="2"/>
      </rPr>
      <t xml:space="preserve"> células</t>
    </r>
  </si>
  <si>
    <r>
      <t xml:space="preserve">Após o preenchimento, sugere-se </t>
    </r>
    <r>
      <rPr>
        <b/>
        <sz val="10"/>
        <color rgb="FF000000"/>
        <rFont val="Arial"/>
        <family val="2"/>
      </rPr>
      <t>ocultar</t>
    </r>
    <r>
      <rPr>
        <sz val="10"/>
        <color rgb="FF000000"/>
        <rFont val="Arial"/>
        <family val="2"/>
      </rPr>
      <t xml:space="preserve"> as linhas sem texto</t>
    </r>
  </si>
  <si>
    <t>2.1. Avaliação dos controles</t>
  </si>
  <si>
    <t>2.2. Cálculo do Risco Residual</t>
  </si>
  <si>
    <t>2.3. Definição das Respostas</t>
  </si>
  <si>
    <r>
      <t xml:space="preserve">NÍVEL DE CONFIANÇA
</t>
    </r>
    <r>
      <rPr>
        <sz val="10"/>
        <color rgb="FF666666"/>
        <rFont val="Arial"/>
        <family val="2"/>
      </rPr>
      <t>(Capacidade presumida de 
mitigação do Risco)</t>
    </r>
  </si>
  <si>
    <t>5.1. Situação</t>
  </si>
  <si>
    <t>Aceita apenas risco muito baixo.</t>
  </si>
  <si>
    <t>Aceita risco baixo e muito baixo.</t>
  </si>
  <si>
    <t>Aceita risco médio, baixo e muito baixo.</t>
  </si>
  <si>
    <t>Aceita risco alto, médio, baixo e muito baixo.</t>
  </si>
  <si>
    <t>Aceita risco muito alto, alto, médio, baixo e muito baixo.</t>
  </si>
  <si>
    <t>Aceita risco crítico, muito alto, alto, médio, baixo e muito baixo.</t>
  </si>
  <si>
    <t xml:space="preserve">Nº EVENTO </t>
  </si>
  <si>
    <t>Até 20% dos casos. Raro, pois o histórico e as circunstâncias não indicam essa possibilidade.</t>
  </si>
  <si>
    <t>Entre 20% e 40% dos casos. Improvável, pois o histórico e as circunstâncias pouco indicam essa possibilidade.</t>
  </si>
  <si>
    <t>Entre 40% e 60% dos casos. Possível, pois o histórico e as circunstâncias indicam moderadamente essa possibilidade.</t>
  </si>
  <si>
    <t>Entre 60% e 80% dos casos. Provável, pois o histórico e as circunstâncias indicam fortemente essa possibilidade.</t>
  </si>
  <si>
    <t>Mais de 80% dos casos. Esperado, pois o histórico e as circunstâncias indicam claramente essa possibilidade.</t>
  </si>
  <si>
    <t xml:space="preserve">● O problema pode ser corrigido com facilidade e mínimo esforço, sem impacto relevante no processo.
● Não há atraso significativo nem prejuízo à imagem do órgão.
● A satisfação do cidadão permanece inalterada.
</t>
  </si>
  <si>
    <t xml:space="preserve">● A correção exige algum esforço, mas é viável e rápida.
● O processo pode sofrer um pequeno atraso, sem comprometer prazos essenciais.
● A imagem do órgão pode ter questionamentos pontuais, mas sem grande repercussão.
● A satisfação do cidadão pode ser levemente afetada, sem gerar insatisfação expressiva.
</t>
  </si>
  <si>
    <t xml:space="preserve">● A solução do problema demanda esforço moderado e pode exigir ajustes adicionais.
● O atraso no processo é perceptível e impacta parcialmente a execução.
● A imagem do órgão sofre um desgaste considerável, gerando desconfiança entre partes interessadas e podendo atrair críticas internas e externas.
● A satisfação do cidadão é comprometida, com possibilidade de reclamações e contestações.
</t>
  </si>
  <si>
    <t xml:space="preserve">● A correção exige grande esforço e pode ser parcial.
● O atraso no processo é elevado, afetando prazos essenciais e gerando retrabalho.
● A imagem do órgão sofre danos graves, resultando em perda de credibilidade perante órgãos fiscalizadores, setores governamentais e a opinião pública.
● A satisfação do cidadão é fortemente prejudicada, com risco de insatisfação generalizada.
</t>
  </si>
  <si>
    <t xml:space="preserve">● A correção é extremamente complexa ou impossível.
● O processo sofre paralisação ou atrasos críticos, inviabilizando entregas.
● A imagem do órgão é severamente comprometida, com ampla repercussão negativa, risco de investigações, sanções e forte desgaste institucional.
● A satisfação do cidadão é drasticamente afetada, podendo resultar em mobilização social, ações judiciais ou perda significativa de confiança na instituição.
</t>
  </si>
  <si>
    <t>Controle não existe, não funciona ou não é utilizado.</t>
  </si>
  <si>
    <t>Controle baseado apenas na experiência do operador do processo.</t>
  </si>
  <si>
    <t>Controle não mitiga o risco satisfatoriamente, por contemplar apenas alguns aspectos do risco.</t>
  </si>
  <si>
    <t>Controle mitiga o risco satisfatoriamente, mas é passível de aperfeiçoamento.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</si>
</sst>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/&quot;mm&quot;/&quot;yyyy"/>
    <numFmt numFmtId="165" formatCode="000"/>
    <numFmt numFmtId="166" formatCode="0.0"/>
  </numFmts>
  <fonts count="3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Roboto Condensed"/>
    </font>
    <font>
      <sz val="10"/>
      <color theme="0"/>
      <name val="Arial"/>
      <family val="2"/>
    </font>
    <font>
      <b/>
      <i/>
      <sz val="10"/>
      <color theme="0"/>
      <name val="Arial"/>
      <family val="2"/>
    </font>
    <font>
      <sz val="10"/>
      <name val="Roboto Condensed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B7B7B7"/>
      <name val="Arial"/>
      <family val="2"/>
    </font>
    <font>
      <sz val="10"/>
      <color rgb="FF666666"/>
      <name val="Arial"/>
      <family val="2"/>
    </font>
    <font>
      <sz val="10"/>
      <color rgb="FFFFFF66"/>
      <name val="Arial"/>
      <family val="2"/>
    </font>
    <font>
      <b/>
      <sz val="10"/>
      <color rgb="FF666666"/>
      <name val="Arial"/>
      <family val="2"/>
    </font>
    <font>
      <sz val="10"/>
      <color rgb="FF434343"/>
      <name val="Arial"/>
      <family val="2"/>
    </font>
    <font>
      <sz val="10"/>
      <color rgb="FFFFFFFF"/>
      <name val="Arial"/>
      <family val="2"/>
    </font>
    <font>
      <sz val="10"/>
      <color rgb="FF72E1FF"/>
      <name val="Arial"/>
      <family val="2"/>
    </font>
    <font>
      <sz val="10"/>
      <color rgb="FF8CDC64"/>
      <name val="Arial"/>
      <family val="2"/>
    </font>
    <font>
      <sz val="10"/>
      <color rgb="FFFFD700"/>
      <name val="Arial"/>
      <family val="2"/>
    </font>
    <font>
      <sz val="10"/>
      <color rgb="FFFF9900"/>
      <name val="Arial"/>
      <family val="2"/>
    </font>
    <font>
      <sz val="10"/>
      <color rgb="FFFF4000"/>
      <name val="Arial"/>
      <family val="2"/>
    </font>
    <font>
      <i/>
      <sz val="10"/>
      <color rgb="FF5B0F00"/>
      <name val="Arial"/>
      <family val="2"/>
    </font>
    <font>
      <i/>
      <sz val="10"/>
      <color rgb="FF000000"/>
      <name val="Arial"/>
      <family val="2"/>
    </font>
    <font>
      <i/>
      <sz val="10"/>
      <color rgb="FF434343"/>
      <name val="Arial"/>
      <family val="2"/>
    </font>
    <font>
      <i/>
      <sz val="10"/>
      <color rgb="FFFFFF00"/>
      <name val="Arial"/>
      <family val="2"/>
    </font>
    <font>
      <i/>
      <sz val="10"/>
      <color rgb="FF7F6000"/>
      <name val="Arial"/>
      <family val="2"/>
    </font>
    <font>
      <i/>
      <sz val="10"/>
      <color rgb="FF783F04"/>
      <name val="Arial"/>
      <family val="2"/>
    </font>
    <font>
      <i/>
      <sz val="10"/>
      <color rgb="FF274E13"/>
      <name val="Arial"/>
      <family val="2"/>
    </font>
    <font>
      <i/>
      <sz val="10"/>
      <color rgb="FF0B5394"/>
      <name val="Arial"/>
      <family val="2"/>
    </font>
    <font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8CDC64"/>
        <bgColor rgb="FF8CDC64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31859C"/>
        <bgColor rgb="FF31859C"/>
      </patternFill>
    </fill>
    <fill>
      <patternFill patternType="solid">
        <fgColor rgb="FF72E1FF"/>
        <bgColor rgb="FF72E1FF"/>
      </patternFill>
    </fill>
    <fill>
      <patternFill patternType="solid">
        <fgColor rgb="FFFF3300"/>
        <bgColor rgb="FFFF3300"/>
      </patternFill>
    </fill>
    <fill>
      <patternFill patternType="solid">
        <fgColor rgb="FFCEFFB6"/>
        <bgColor rgb="FFCEFFB6"/>
      </patternFill>
    </fill>
    <fill>
      <patternFill patternType="solid">
        <fgColor rgb="FFD9D9D9"/>
        <bgColor rgb="FFD9D9D9"/>
      </patternFill>
    </fill>
    <fill>
      <patternFill patternType="solid">
        <fgColor rgb="FF489522"/>
        <bgColor rgb="FF489522"/>
      </patternFill>
    </fill>
    <fill>
      <patternFill patternType="solid">
        <fgColor rgb="FFFFD700"/>
        <bgColor rgb="FFFFD700"/>
      </patternFill>
    </fill>
    <fill>
      <patternFill patternType="solid">
        <fgColor rgb="FFFF9900"/>
        <bgColor rgb="FFFF9900"/>
      </patternFill>
    </fill>
    <fill>
      <patternFill patternType="solid">
        <fgColor rgb="FFEA4335"/>
        <bgColor rgb="FFEA4335"/>
      </patternFill>
    </fill>
    <fill>
      <patternFill patternType="solid">
        <fgColor rgb="FFCA0000"/>
        <bgColor rgb="FFCA0000"/>
      </patternFill>
    </fill>
    <fill>
      <patternFill patternType="solid">
        <fgColor rgb="FFFEC063"/>
        <bgColor rgb="FFFEC063"/>
      </patternFill>
    </fill>
    <fill>
      <patternFill patternType="solid">
        <fgColor rgb="FFFFFF66"/>
        <bgColor rgb="FFFFFF66"/>
      </patternFill>
    </fill>
    <fill>
      <patternFill patternType="solid">
        <fgColor rgb="FF545C94"/>
        <bgColor rgb="FF31859C"/>
      </patternFill>
    </fill>
    <fill>
      <patternFill patternType="solid">
        <fgColor rgb="FF545C94"/>
        <bgColor indexed="64"/>
      </patternFill>
    </fill>
    <fill>
      <patternFill patternType="solid">
        <fgColor rgb="FF545C94"/>
        <bgColor rgb="FF003434"/>
      </patternFill>
    </fill>
    <fill>
      <patternFill patternType="solid">
        <fgColor rgb="FF545C94"/>
        <bgColor rgb="FF215968"/>
      </patternFill>
    </fill>
    <fill>
      <patternFill patternType="solid">
        <fgColor rgb="FFFFF7CC"/>
        <bgColor rgb="FF84CF5E"/>
      </patternFill>
    </fill>
    <fill>
      <patternFill patternType="solid">
        <fgColor rgb="FFFFF7CC"/>
        <bgColor rgb="FFFF3300"/>
      </patternFill>
    </fill>
    <fill>
      <patternFill patternType="solid">
        <fgColor rgb="FF8484B4"/>
        <bgColor rgb="FF72E1FF"/>
      </patternFill>
    </fill>
    <fill>
      <patternFill patternType="solid">
        <fgColor rgb="FF8484B4"/>
        <bgColor rgb="FFF1C232"/>
      </patternFill>
    </fill>
    <fill>
      <patternFill patternType="solid">
        <fgColor rgb="FFFFF7CC"/>
        <bgColor rgb="FF215968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EFEFEF"/>
      </patternFill>
    </fill>
    <fill>
      <patternFill patternType="solid">
        <fgColor rgb="FFD9D9D9"/>
        <bgColor rgb="FFFFFFFF"/>
      </patternFill>
    </fill>
  </fills>
  <borders count="125">
    <border>
      <left/>
      <right/>
      <top/>
      <bottom/>
      <diagonal/>
    </border>
    <border>
      <left/>
      <right/>
      <top style="thin">
        <color rgb="FF999999"/>
      </top>
      <bottom/>
      <diagonal/>
    </border>
    <border>
      <left/>
      <right/>
      <top/>
      <bottom style="thin">
        <color rgb="FF999999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 style="thin">
        <color rgb="FFF3F3F3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666666"/>
      </top>
      <bottom style="medium">
        <color rgb="FF000000"/>
      </bottom>
      <diagonal/>
    </border>
    <border>
      <left style="thin">
        <color rgb="FF666666"/>
      </left>
      <right style="thin">
        <color rgb="FF999999"/>
      </right>
      <top style="thin">
        <color rgb="FF666666"/>
      </top>
      <bottom style="medium">
        <color rgb="FF000000"/>
      </bottom>
      <diagonal/>
    </border>
    <border>
      <left/>
      <right/>
      <top style="thin">
        <color rgb="FF666666"/>
      </top>
      <bottom style="medium">
        <color rgb="FF000000"/>
      </bottom>
      <diagonal/>
    </border>
    <border>
      <left style="thin">
        <color rgb="FF999999"/>
      </left>
      <right style="medium">
        <color rgb="FF000000"/>
      </right>
      <top style="thin">
        <color rgb="FF666666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3434"/>
      </bottom>
      <diagonal/>
    </border>
    <border>
      <left style="medium">
        <color rgb="FFFFFFFF"/>
      </left>
      <right style="medium">
        <color rgb="FF000000"/>
      </right>
      <top/>
      <bottom style="medium">
        <color rgb="FF003434"/>
      </bottom>
      <diagonal/>
    </border>
    <border>
      <left style="medium">
        <color rgb="FFFFFFFF"/>
      </left>
      <right style="medium">
        <color rgb="FF003434"/>
      </right>
      <top/>
      <bottom style="medium">
        <color rgb="FF003434"/>
      </bottom>
      <diagonal/>
    </border>
    <border>
      <left style="medium">
        <color rgb="FF000000"/>
      </left>
      <right style="thin">
        <color rgb="FF434343"/>
      </right>
      <top/>
      <bottom style="thin">
        <color rgb="FF434343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medium">
        <color rgb="FF000000"/>
      </right>
      <top/>
      <bottom style="thin">
        <color rgb="FFD9D9D9"/>
      </bottom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FFFFFF"/>
      </left>
      <right/>
      <top style="medium">
        <color rgb="FF000000"/>
      </top>
      <bottom style="medium">
        <color rgb="FFFFFFFF"/>
      </bottom>
      <diagonal/>
    </border>
    <border>
      <left/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/>
      <right/>
      <top style="medium">
        <color rgb="FF000000"/>
      </top>
      <bottom style="medium">
        <color rgb="FFFFFFF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/>
      <top/>
      <bottom style="medium">
        <color rgb="FFFFFFFF"/>
      </bottom>
      <diagonal/>
    </border>
    <border>
      <left style="medium">
        <color rgb="FF003434"/>
      </left>
      <right style="medium">
        <color rgb="FF000000"/>
      </right>
      <top style="medium">
        <color rgb="FF003434"/>
      </top>
      <bottom style="medium">
        <color rgb="FFD9D9D9"/>
      </bottom>
      <diagonal/>
    </border>
    <border>
      <left/>
      <right style="medium">
        <color rgb="FFFFFFFF"/>
      </right>
      <top style="medium">
        <color rgb="FF003434"/>
      </top>
      <bottom/>
      <diagonal/>
    </border>
    <border>
      <left style="medium">
        <color rgb="FFFFFFFF"/>
      </left>
      <right style="medium">
        <color rgb="FFFFFFFF"/>
      </right>
      <top style="medium">
        <color rgb="FF003434"/>
      </top>
      <bottom style="medium">
        <color rgb="FFFFFFFF"/>
      </bottom>
      <diagonal/>
    </border>
    <border>
      <left style="medium">
        <color rgb="FFFFFFFF"/>
      </left>
      <right style="medium">
        <color rgb="FF003434"/>
      </right>
      <top style="medium">
        <color rgb="FF003434"/>
      </top>
      <bottom style="medium">
        <color rgb="FFFFFFFF"/>
      </bottom>
      <diagonal/>
    </border>
    <border>
      <left style="thin">
        <color rgb="FFD9D9D9"/>
      </left>
      <right style="medium">
        <color rgb="FF000000"/>
      </right>
      <top style="thin">
        <color rgb="FFD9D9D9"/>
      </top>
      <bottom style="thin">
        <color rgb="FFD9D9D9"/>
      </bottom>
      <diagonal/>
    </border>
    <border>
      <left style="medium">
        <color rgb="FF000000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rgb="FF00000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/>
      <top style="medium">
        <color rgb="FFFFFFFF"/>
      </top>
      <bottom style="medium">
        <color rgb="FFFFFFFF"/>
      </bottom>
      <diagonal/>
    </border>
    <border>
      <left style="medium">
        <color rgb="FF003434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000000"/>
      </right>
      <top style="medium">
        <color rgb="FF000000"/>
      </top>
      <bottom style="medium">
        <color rgb="FFD9D9D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003434"/>
      </right>
      <top style="medium">
        <color rgb="FFFFFFFF"/>
      </top>
      <bottom style="medium">
        <color rgb="FFFFFFFF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000000"/>
      </left>
      <right style="thin">
        <color rgb="FF434343"/>
      </right>
      <top style="thin">
        <color rgb="FF434343"/>
      </top>
      <bottom style="medium">
        <color rgb="FF000000"/>
      </bottom>
      <diagonal/>
    </border>
    <border>
      <left/>
      <right style="thin">
        <color rgb="FFD9D9D9"/>
      </right>
      <top style="thin">
        <color rgb="FFD9D9D9"/>
      </top>
      <bottom style="medium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medium">
        <color rgb="FF000000"/>
      </bottom>
      <diagonal/>
    </border>
    <border>
      <left style="thin">
        <color rgb="FFD9D9D9"/>
      </left>
      <right style="medium">
        <color rgb="FF000000"/>
      </right>
      <top style="thin">
        <color rgb="FFD9D9D9"/>
      </top>
      <bottom style="medium">
        <color rgb="FF000000"/>
      </bottom>
      <diagonal/>
    </border>
    <border>
      <left style="medium">
        <color rgb="FF000000"/>
      </left>
      <right style="medium">
        <color rgb="FFFFFFFF"/>
      </right>
      <top style="medium">
        <color rgb="FFFFFFFF"/>
      </top>
      <bottom style="medium">
        <color rgb="FF000000"/>
      </bottom>
      <diagonal/>
    </border>
    <border>
      <left style="medium">
        <color rgb="FFFFFFFF"/>
      </left>
      <right/>
      <top style="medium">
        <color rgb="FFFFFFFF"/>
      </top>
      <bottom style="medium">
        <color rgb="FF00000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000000"/>
      </bottom>
      <diagonal/>
    </border>
    <border>
      <left/>
      <right/>
      <top style="medium">
        <color rgb="FFFFFFFF"/>
      </top>
      <bottom style="medium">
        <color rgb="FF000000"/>
      </bottom>
      <diagonal/>
    </border>
    <border>
      <left/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/>
      <top style="medium">
        <color rgb="FFFFFFFF"/>
      </top>
      <bottom style="medium">
        <color rgb="FF000000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thin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thin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 style="thin">
        <color rgb="FFFFFFFF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FFFFFF"/>
      </left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000000"/>
      </right>
      <top style="medium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/>
      <right style="thin">
        <color indexed="64"/>
      </right>
      <top style="thin">
        <color rgb="FF999999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3434"/>
      </left>
      <right style="medium">
        <color rgb="FFD9D9D9"/>
      </right>
      <top/>
      <bottom style="medium">
        <color rgb="FF003434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003434"/>
      </bottom>
      <diagonal/>
    </border>
    <border>
      <left style="medium">
        <color rgb="FF000000"/>
      </left>
      <right style="medium">
        <color rgb="FFFFFFFF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rgb="FF003434"/>
      </right>
      <top style="medium">
        <color rgb="FFFFFFFF"/>
      </top>
      <bottom style="medium">
        <color indexed="64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theme="2" tint="-9.9978637043366805E-2"/>
      </bottom>
      <diagonal/>
    </border>
    <border>
      <left style="medium">
        <color rgb="FF003434"/>
      </left>
      <right style="medium">
        <color rgb="FFD9D9D9"/>
      </right>
      <top style="medium">
        <color rgb="FFD9D9D9"/>
      </top>
      <bottom style="medium">
        <color theme="2" tint="-9.9978637043366805E-2"/>
      </bottom>
      <diagonal/>
    </border>
    <border>
      <left style="medium">
        <color theme="2" tint="-9.9978637043366805E-2"/>
      </left>
      <right/>
      <top style="medium">
        <color theme="2" tint="-9.9978637043366805E-2"/>
      </top>
      <bottom/>
      <diagonal/>
    </border>
    <border>
      <left/>
      <right style="medium">
        <color theme="2" tint="-9.9978637043366805E-2"/>
      </right>
      <top style="medium">
        <color theme="2" tint="-9.9978637043366805E-2"/>
      </top>
      <bottom style="medium">
        <color theme="2" tint="-9.9978637043366805E-2"/>
      </bottom>
      <diagonal/>
    </border>
    <border>
      <left style="medium">
        <color rgb="FFD9D9D9"/>
      </left>
      <right style="medium">
        <color rgb="FFD9D9D9"/>
      </right>
      <top style="medium">
        <color theme="2" tint="-9.9978637043366805E-2"/>
      </top>
      <bottom style="medium">
        <color rgb="FF003434"/>
      </bottom>
      <diagonal/>
    </border>
    <border>
      <left style="medium">
        <color rgb="FFD9D9D9"/>
      </left>
      <right style="medium">
        <color rgb="FF000000"/>
      </right>
      <top style="medium">
        <color rgb="FF000000"/>
      </top>
      <bottom style="medium">
        <color theme="2" tint="-9.9978637043366805E-2"/>
      </bottom>
      <diagonal/>
    </border>
    <border>
      <left style="medium">
        <color theme="2" tint="-9.9978637043366805E-2"/>
      </left>
      <right/>
      <top style="medium">
        <color theme="2" tint="-9.9978637043366805E-2"/>
      </top>
      <bottom style="medium">
        <color theme="2" tint="-9.9978637043366805E-2"/>
      </bottom>
      <diagonal/>
    </border>
    <border>
      <left style="medium">
        <color theme="2" tint="-9.9978637043366805E-2"/>
      </left>
      <right style="medium">
        <color indexed="64"/>
      </right>
      <top style="medium">
        <color indexed="64"/>
      </top>
      <bottom style="medium">
        <color theme="2" tint="-9.9978637043366805E-2"/>
      </bottom>
      <diagonal/>
    </border>
    <border>
      <left style="medium">
        <color indexed="64"/>
      </left>
      <right style="medium">
        <color rgb="FF003434"/>
      </right>
      <top style="medium">
        <color theme="0"/>
      </top>
      <bottom style="medium">
        <color rgb="FF00343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/>
      <diagonal/>
    </border>
    <border>
      <left style="medium">
        <color theme="2" tint="-9.9978637043366805E-2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D9D9D9"/>
      </left>
      <right/>
      <top style="medium">
        <color theme="2" tint="-9.9978637043366805E-2"/>
      </top>
      <bottom style="medium">
        <color rgb="FF000000"/>
      </bottom>
      <diagonal/>
    </border>
    <border>
      <left style="medium">
        <color rgb="FF000000"/>
      </left>
      <right style="thin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000000"/>
      </right>
      <top style="medium">
        <color rgb="FFFFFFFF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3434"/>
      </bottom>
      <diagonal/>
    </border>
    <border>
      <left/>
      <right/>
      <top style="medium">
        <color rgb="FF000000"/>
      </top>
      <bottom style="medium">
        <color rgb="FF003434"/>
      </bottom>
      <diagonal/>
    </border>
    <border>
      <left/>
      <right style="medium">
        <color rgb="FF003434"/>
      </right>
      <top style="medium">
        <color rgb="FF000000"/>
      </top>
      <bottom style="medium">
        <color rgb="FF003434"/>
      </bottom>
      <diagonal/>
    </border>
  </borders>
  <cellStyleXfs count="1">
    <xf numFmtId="0" fontId="0" fillId="0" borderId="0"/>
  </cellStyleXfs>
  <cellXfs count="317">
    <xf numFmtId="0" fontId="0" fillId="0" borderId="0" xfId="0" applyFont="1" applyAlignment="1"/>
    <xf numFmtId="0" fontId="3" fillId="21" borderId="85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left" vertical="center"/>
    </xf>
    <xf numFmtId="0" fontId="1" fillId="5" borderId="85" xfId="0" applyFont="1" applyFill="1" applyBorder="1" applyAlignment="1" applyProtection="1">
      <alignment vertical="center" wrapText="1"/>
      <protection locked="0"/>
    </xf>
    <xf numFmtId="0" fontId="1" fillId="0" borderId="85" xfId="0" applyFont="1" applyFill="1" applyBorder="1" applyAlignment="1" applyProtection="1">
      <alignment horizontal="left" vertical="center" wrapText="1"/>
      <protection locked="0"/>
    </xf>
    <xf numFmtId="0" fontId="1" fillId="4" borderId="0" xfId="0" applyFont="1" applyFill="1" applyAlignment="1">
      <alignment vertical="center" wrapText="1"/>
    </xf>
    <xf numFmtId="0" fontId="1" fillId="5" borderId="87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vertical="center" wrapText="1"/>
    </xf>
    <xf numFmtId="0" fontId="1" fillId="5" borderId="93" xfId="0" applyFont="1" applyFill="1" applyBorder="1" applyAlignment="1">
      <alignment vertical="center" wrapText="1"/>
    </xf>
    <xf numFmtId="0" fontId="1" fillId="0" borderId="0" xfId="0" applyFont="1" applyAlignment="1"/>
    <xf numFmtId="0" fontId="1" fillId="4" borderId="3" xfId="0" applyFont="1" applyFill="1" applyBorder="1" applyAlignment="1">
      <alignment vertical="center" wrapText="1"/>
    </xf>
    <xf numFmtId="0" fontId="1" fillId="5" borderId="94" xfId="0" applyFont="1" applyFill="1" applyBorder="1" applyAlignment="1">
      <alignment vertical="center" wrapText="1"/>
    </xf>
    <xf numFmtId="0" fontId="1" fillId="5" borderId="86" xfId="0" applyFont="1" applyFill="1" applyBorder="1" applyAlignment="1">
      <alignment horizontal="left" vertical="center" wrapText="1"/>
    </xf>
    <xf numFmtId="0" fontId="1" fillId="5" borderId="86" xfId="0" applyFont="1" applyFill="1" applyBorder="1" applyAlignment="1">
      <alignment vertical="center" wrapText="1"/>
    </xf>
    <xf numFmtId="0" fontId="1" fillId="5" borderId="95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5" borderId="85" xfId="0" applyFont="1" applyFill="1" applyBorder="1" applyAlignment="1">
      <alignment horizontal="left" vertical="center" wrapText="1"/>
    </xf>
    <xf numFmtId="164" fontId="1" fillId="5" borderId="85" xfId="0" applyNumberFormat="1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5" borderId="9" xfId="0" applyFont="1" applyFill="1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1" fillId="4" borderId="0" xfId="0" applyFont="1" applyFill="1" applyAlignment="1">
      <alignment horizontal="left" vertical="center" wrapText="1"/>
    </xf>
    <xf numFmtId="0" fontId="1" fillId="5" borderId="9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92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Fill="1" applyAlignment="1" applyProtection="1">
      <alignment horizontal="left" wrapText="1"/>
      <protection locked="0"/>
    </xf>
    <xf numFmtId="0" fontId="3" fillId="21" borderId="85" xfId="0" applyFont="1" applyFill="1" applyBorder="1" applyAlignment="1" applyProtection="1">
      <alignment horizontal="center" vertical="center" wrapText="1"/>
    </xf>
    <xf numFmtId="0" fontId="2" fillId="26" borderId="85" xfId="0" applyFont="1" applyFill="1" applyBorder="1" applyAlignment="1" applyProtection="1">
      <alignment horizontal="center" vertical="center" wrapText="1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5" borderId="5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5" borderId="6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65" fontId="1" fillId="0" borderId="0" xfId="0" applyNumberFormat="1" applyFont="1" applyFill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3" fontId="1" fillId="0" borderId="8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97" xfId="0" applyFont="1" applyFill="1" applyBorder="1" applyAlignment="1">
      <alignment vertical="center"/>
    </xf>
    <xf numFmtId="0" fontId="5" fillId="0" borderId="10" xfId="0" applyFont="1" applyBorder="1" applyAlignment="1">
      <alignment horizontal="left"/>
    </xf>
    <xf numFmtId="0" fontId="1" fillId="0" borderId="85" xfId="0" applyFont="1" applyFill="1" applyBorder="1" applyAlignment="1">
      <alignment horizontal="left" vertical="center" wrapText="1"/>
    </xf>
    <xf numFmtId="0" fontId="6" fillId="21" borderId="85" xfId="0" applyFont="1" applyFill="1" applyBorder="1" applyAlignment="1" applyProtection="1">
      <alignment horizontal="center" vertical="center" wrapText="1"/>
    </xf>
    <xf numFmtId="0" fontId="1" fillId="5" borderId="1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/>
    <xf numFmtId="49" fontId="1" fillId="0" borderId="85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10" borderId="85" xfId="0" applyFont="1" applyFill="1" applyBorder="1" applyAlignment="1">
      <alignment horizontal="left" vertical="center" wrapText="1"/>
    </xf>
    <xf numFmtId="0" fontId="1" fillId="27" borderId="85" xfId="0" applyFont="1" applyFill="1" applyBorder="1" applyAlignment="1" applyProtection="1">
      <alignment horizontal="left" vertical="center" wrapText="1"/>
    </xf>
    <xf numFmtId="3" fontId="1" fillId="27" borderId="85" xfId="0" applyNumberFormat="1" applyFont="1" applyFill="1" applyBorder="1" applyAlignment="1" applyProtection="1">
      <alignment horizontal="left" vertical="center" wrapText="1"/>
    </xf>
    <xf numFmtId="166" fontId="1" fillId="27" borderId="85" xfId="0" applyNumberFormat="1" applyFont="1" applyFill="1" applyBorder="1" applyAlignment="1" applyProtection="1">
      <alignment horizontal="left" vertical="center" wrapText="1"/>
    </xf>
    <xf numFmtId="0" fontId="2" fillId="28" borderId="85" xfId="0" applyFont="1" applyFill="1" applyBorder="1" applyAlignment="1">
      <alignment horizontal="left" vertical="center" wrapText="1"/>
    </xf>
    <xf numFmtId="1" fontId="1" fillId="28" borderId="85" xfId="0" applyNumberFormat="1" applyFont="1" applyFill="1" applyBorder="1" applyAlignment="1">
      <alignment horizontal="right" vertical="center" wrapText="1"/>
    </xf>
    <xf numFmtId="0" fontId="7" fillId="10" borderId="85" xfId="0" applyFont="1" applyFill="1" applyBorder="1" applyAlignment="1">
      <alignment horizontal="left" vertical="center" wrapText="1"/>
    </xf>
    <xf numFmtId="0" fontId="7" fillId="29" borderId="85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21" borderId="85" xfId="0" applyFont="1" applyFill="1" applyBorder="1" applyAlignment="1">
      <alignment horizontal="left" vertical="center" wrapText="1"/>
    </xf>
    <xf numFmtId="0" fontId="7" fillId="0" borderId="85" xfId="0" applyFont="1" applyFill="1" applyBorder="1" applyAlignment="1">
      <alignment horizontal="left" vertical="center" wrapText="1"/>
    </xf>
    <xf numFmtId="0" fontId="1" fillId="0" borderId="0" xfId="0" applyFont="1" applyFill="1" applyAlignment="1"/>
    <xf numFmtId="0" fontId="1" fillId="10" borderId="101" xfId="0" applyFont="1" applyFill="1" applyBorder="1" applyAlignment="1">
      <alignment horizontal="left" vertical="center" wrapText="1"/>
    </xf>
    <xf numFmtId="0" fontId="1" fillId="27" borderId="85" xfId="0" applyFont="1" applyFill="1" applyBorder="1" applyAlignment="1">
      <alignment horizontal="left" vertical="center" wrapText="1"/>
    </xf>
    <xf numFmtId="0" fontId="1" fillId="29" borderId="85" xfId="0" applyFont="1" applyFill="1" applyBorder="1" applyAlignment="1">
      <alignment horizontal="left" vertical="center" wrapText="1"/>
    </xf>
    <xf numFmtId="0" fontId="1" fillId="0" borderId="101" xfId="0" applyFont="1" applyFill="1" applyBorder="1" applyAlignment="1">
      <alignment horizontal="left" vertical="center" wrapText="1"/>
    </xf>
    <xf numFmtId="0" fontId="7" fillId="27" borderId="85" xfId="0" applyFont="1" applyFill="1" applyBorder="1" applyAlignment="1">
      <alignment horizontal="left" vertical="center" wrapText="1"/>
    </xf>
    <xf numFmtId="14" fontId="1" fillId="27" borderId="85" xfId="0" applyNumberFormat="1" applyFont="1" applyFill="1" applyBorder="1" applyAlignment="1">
      <alignment horizontal="left" vertical="center" wrapText="1"/>
    </xf>
    <xf numFmtId="0" fontId="3" fillId="21" borderId="96" xfId="0" applyFont="1" applyFill="1" applyBorder="1" applyAlignment="1">
      <alignment vertical="center" wrapText="1"/>
    </xf>
    <xf numFmtId="0" fontId="2" fillId="23" borderId="85" xfId="0" applyFont="1" applyFill="1" applyBorder="1" applyAlignment="1">
      <alignment horizontal="center" vertical="center" wrapText="1"/>
    </xf>
    <xf numFmtId="0" fontId="2" fillId="25" borderId="85" xfId="0" applyFont="1" applyFill="1" applyBorder="1" applyAlignment="1">
      <alignment horizontal="center" vertical="center" wrapText="1"/>
    </xf>
    <xf numFmtId="0" fontId="3" fillId="21" borderId="86" xfId="0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wrapText="1"/>
    </xf>
    <xf numFmtId="0" fontId="8" fillId="0" borderId="85" xfId="0" applyFont="1" applyBorder="1" applyAlignment="1">
      <alignment wrapText="1"/>
    </xf>
    <xf numFmtId="0" fontId="0" fillId="0" borderId="85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0" borderId="0" xfId="0" applyFont="1" applyAlignment="1"/>
    <xf numFmtId="0" fontId="12" fillId="4" borderId="0" xfId="0" applyFont="1" applyFill="1" applyAlignment="1">
      <alignment wrapText="1"/>
    </xf>
    <xf numFmtId="0" fontId="14" fillId="10" borderId="20" xfId="0" applyFont="1" applyFill="1" applyBorder="1" applyAlignment="1">
      <alignment horizontal="center" vertical="center" wrapText="1"/>
    </xf>
    <xf numFmtId="0" fontId="14" fillId="10" borderId="21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 vertical="center" wrapText="1"/>
    </xf>
    <xf numFmtId="0" fontId="14" fillId="10" borderId="23" xfId="0" applyFont="1" applyFill="1" applyBorder="1" applyAlignment="1">
      <alignment horizontal="center" vertical="center" wrapText="1"/>
    </xf>
    <xf numFmtId="0" fontId="12" fillId="10" borderId="24" xfId="0" applyFont="1" applyFill="1" applyBorder="1" applyAlignment="1">
      <alignment horizontal="center" vertical="center"/>
    </xf>
    <xf numFmtId="0" fontId="15" fillId="7" borderId="26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12" borderId="27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5" fillId="15" borderId="28" xfId="0" applyFont="1" applyFill="1" applyBorder="1" applyAlignment="1">
      <alignment horizontal="center" vertical="center"/>
    </xf>
    <xf numFmtId="0" fontId="8" fillId="14" borderId="29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9" fontId="8" fillId="5" borderId="32" xfId="0" applyNumberFormat="1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9" fillId="0" borderId="0" xfId="0" applyFont="1" applyAlignment="1"/>
    <xf numFmtId="0" fontId="8" fillId="16" borderId="44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center" vertical="center" wrapText="1"/>
    </xf>
    <xf numFmtId="9" fontId="8" fillId="5" borderId="43" xfId="0" applyNumberFormat="1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  <xf numFmtId="0" fontId="17" fillId="5" borderId="53" xfId="0" applyFont="1" applyFill="1" applyBorder="1" applyAlignment="1">
      <alignment horizontal="center" vertical="center"/>
    </xf>
    <xf numFmtId="0" fontId="18" fillId="5" borderId="54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17" borderId="44" xfId="0" applyFont="1" applyFill="1" applyBorder="1" applyAlignment="1">
      <alignment horizontal="center" vertical="center" wrapText="1"/>
    </xf>
    <xf numFmtId="0" fontId="18" fillId="5" borderId="57" xfId="0" applyFont="1" applyFill="1" applyBorder="1" applyAlignment="1">
      <alignment horizontal="center" vertical="center"/>
    </xf>
    <xf numFmtId="0" fontId="19" fillId="5" borderId="54" xfId="0" applyFont="1" applyFill="1" applyBorder="1" applyAlignment="1">
      <alignment horizontal="center" vertical="center"/>
    </xf>
    <xf numFmtId="0" fontId="8" fillId="9" borderId="44" xfId="0" applyFont="1" applyFill="1" applyBorder="1" applyAlignment="1">
      <alignment horizontal="center" vertical="center" wrapText="1"/>
    </xf>
    <xf numFmtId="0" fontId="8" fillId="7" borderId="58" xfId="0" applyFont="1" applyFill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8" fillId="5" borderId="60" xfId="0" applyFont="1" applyFill="1" applyBorder="1" applyAlignment="1">
      <alignment horizontal="center" vertical="center" wrapText="1"/>
    </xf>
    <xf numFmtId="9" fontId="8" fillId="5" borderId="61" xfId="0" applyNumberFormat="1" applyFont="1" applyFill="1" applyBorder="1" applyAlignment="1">
      <alignment horizontal="center" vertical="center" wrapText="1"/>
    </xf>
    <xf numFmtId="0" fontId="15" fillId="4" borderId="62" xfId="0" applyFont="1" applyFill="1" applyBorder="1" applyAlignment="1">
      <alignment horizontal="center" vertical="center" wrapText="1"/>
    </xf>
    <xf numFmtId="0" fontId="1" fillId="4" borderId="0" xfId="0" applyFont="1" applyFill="1"/>
    <xf numFmtId="0" fontId="1" fillId="4" borderId="0" xfId="0" applyFont="1" applyFill="1" applyAlignment="1"/>
    <xf numFmtId="164" fontId="1" fillId="4" borderId="0" xfId="0" applyNumberFormat="1" applyFont="1" applyFill="1"/>
    <xf numFmtId="0" fontId="14" fillId="10" borderId="16" xfId="0" applyFont="1" applyFill="1" applyBorder="1" applyAlignment="1">
      <alignment horizontal="center" vertical="center" wrapText="1"/>
    </xf>
    <xf numFmtId="0" fontId="15" fillId="4" borderId="70" xfId="0" applyFont="1" applyFill="1" applyBorder="1" applyAlignment="1">
      <alignment horizontal="center" vertical="center" wrapText="1"/>
    </xf>
    <xf numFmtId="0" fontId="15" fillId="4" borderId="71" xfId="0" applyFont="1" applyFill="1" applyBorder="1" applyAlignment="1">
      <alignment horizontal="center" vertical="center" wrapText="1"/>
    </xf>
    <xf numFmtId="0" fontId="15" fillId="4" borderId="72" xfId="0" applyFont="1" applyFill="1" applyBorder="1" applyAlignment="1">
      <alignment horizontal="center" vertical="center" wrapText="1"/>
    </xf>
    <xf numFmtId="0" fontId="22" fillId="14" borderId="73" xfId="0" applyFont="1" applyFill="1" applyBorder="1" applyAlignment="1">
      <alignment horizontal="center" vertical="center"/>
    </xf>
    <xf numFmtId="0" fontId="1" fillId="4" borderId="0" xfId="0" applyFont="1" applyFill="1" applyAlignment="1">
      <alignment wrapText="1"/>
    </xf>
    <xf numFmtId="0" fontId="24" fillId="12" borderId="74" xfId="0" applyFont="1" applyFill="1" applyBorder="1" applyAlignment="1">
      <alignment horizontal="center" vertical="center"/>
    </xf>
    <xf numFmtId="0" fontId="24" fillId="3" borderId="74" xfId="0" applyFont="1" applyFill="1" applyBorder="1" applyAlignment="1">
      <alignment horizontal="center" vertical="center"/>
    </xf>
    <xf numFmtId="0" fontId="24" fillId="7" borderId="75" xfId="0" applyFont="1" applyFill="1" applyBorder="1" applyAlignment="1">
      <alignment horizontal="center" vertical="center"/>
    </xf>
    <xf numFmtId="0" fontId="24" fillId="12" borderId="100" xfId="0" applyFont="1" applyFill="1" applyBorder="1" applyAlignment="1">
      <alignment horizontal="center" vertical="center"/>
    </xf>
    <xf numFmtId="0" fontId="26" fillId="12" borderId="76" xfId="0" applyFont="1" applyFill="1" applyBorder="1" applyAlignment="1">
      <alignment horizontal="center" vertical="center" wrapText="1"/>
    </xf>
    <xf numFmtId="0" fontId="26" fillId="12" borderId="77" xfId="0" applyFont="1" applyFill="1" applyBorder="1" applyAlignment="1">
      <alignment horizontal="center" vertical="center" wrapText="1"/>
    </xf>
    <xf numFmtId="0" fontId="27" fillId="13" borderId="77" xfId="0" applyFont="1" applyFill="1" applyBorder="1" applyAlignment="1">
      <alignment horizontal="center" vertical="center" wrapText="1"/>
    </xf>
    <xf numFmtId="0" fontId="22" fillId="8" borderId="77" xfId="0" applyFont="1" applyFill="1" applyBorder="1" applyAlignment="1">
      <alignment horizontal="center" vertical="center" wrapText="1"/>
    </xf>
    <xf numFmtId="0" fontId="23" fillId="15" borderId="78" xfId="0" applyFont="1" applyFill="1" applyBorder="1" applyAlignment="1">
      <alignment horizontal="center" vertical="center" wrapText="1"/>
    </xf>
    <xf numFmtId="0" fontId="24" fillId="3" borderId="99" xfId="0" applyFont="1" applyFill="1" applyBorder="1" applyAlignment="1">
      <alignment horizontal="center" vertical="center"/>
    </xf>
    <xf numFmtId="0" fontId="28" fillId="3" borderId="49" xfId="0" applyFont="1" applyFill="1" applyBorder="1" applyAlignment="1">
      <alignment horizontal="center" vertical="center" wrapText="1"/>
    </xf>
    <xf numFmtId="0" fontId="26" fillId="12" borderId="55" xfId="0" applyFont="1" applyFill="1" applyBorder="1" applyAlignment="1">
      <alignment horizontal="center" vertical="center" wrapText="1"/>
    </xf>
    <xf numFmtId="0" fontId="27" fillId="13" borderId="55" xfId="0" applyFont="1" applyFill="1" applyBorder="1" applyAlignment="1">
      <alignment horizontal="center" vertical="center" wrapText="1"/>
    </xf>
    <xf numFmtId="0" fontId="22" fillId="8" borderId="55" xfId="0" applyFont="1" applyFill="1" applyBorder="1" applyAlignment="1">
      <alignment horizontal="center" vertical="center" wrapText="1"/>
    </xf>
    <xf numFmtId="0" fontId="22" fillId="8" borderId="80" xfId="0" applyFont="1" applyFill="1" applyBorder="1" applyAlignment="1">
      <alignment horizontal="center" vertical="center" wrapText="1"/>
    </xf>
    <xf numFmtId="0" fontId="27" fillId="13" borderId="80" xfId="0" applyFont="1" applyFill="1" applyBorder="1" applyAlignment="1">
      <alignment horizontal="center" vertical="center" wrapText="1"/>
    </xf>
    <xf numFmtId="0" fontId="29" fillId="7" borderId="49" xfId="0" applyFont="1" applyFill="1" applyBorder="1" applyAlignment="1">
      <alignment horizontal="center" vertical="center" wrapText="1"/>
    </xf>
    <xf numFmtId="0" fontId="28" fillId="3" borderId="55" xfId="0" applyFont="1" applyFill="1" applyBorder="1" applyAlignment="1">
      <alignment horizontal="center" vertical="center" wrapText="1"/>
    </xf>
    <xf numFmtId="0" fontId="26" fillId="12" borderId="80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right"/>
    </xf>
    <xf numFmtId="0" fontId="29" fillId="7" borderId="81" xfId="0" applyFont="1" applyFill="1" applyBorder="1" applyAlignment="1">
      <alignment horizontal="center" vertical="center" wrapText="1"/>
    </xf>
    <xf numFmtId="0" fontId="29" fillId="7" borderId="82" xfId="0" applyFont="1" applyFill="1" applyBorder="1" applyAlignment="1">
      <alignment horizontal="center" vertical="center" wrapText="1"/>
    </xf>
    <xf numFmtId="0" fontId="28" fillId="3" borderId="82" xfId="0" applyFont="1" applyFill="1" applyBorder="1" applyAlignment="1">
      <alignment horizontal="center" vertical="center" wrapText="1"/>
    </xf>
    <xf numFmtId="0" fontId="26" fillId="12" borderId="83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/>
    </xf>
    <xf numFmtId="0" fontId="1" fillId="4" borderId="84" xfId="0" applyFont="1" applyFill="1" applyBorder="1" applyAlignment="1">
      <alignment vertical="center"/>
    </xf>
    <xf numFmtId="1" fontId="10" fillId="11" borderId="12" xfId="0" applyNumberFormat="1" applyFont="1" applyFill="1" applyBorder="1" applyAlignment="1">
      <alignment horizontal="left" vertical="center" textRotation="90" wrapText="1"/>
    </xf>
    <xf numFmtId="0" fontId="8" fillId="0" borderId="0" xfId="0" applyFont="1" applyAlignment="1">
      <alignment horizontal="left" vertical="center"/>
    </xf>
    <xf numFmtId="0" fontId="1" fillId="27" borderId="85" xfId="0" applyFont="1" applyFill="1" applyBorder="1" applyAlignment="1" applyProtection="1">
      <alignment horizontal="left" vertical="center" wrapText="1"/>
    </xf>
    <xf numFmtId="0" fontId="1" fillId="10" borderId="85" xfId="0" applyNumberFormat="1" applyFont="1" applyFill="1" applyBorder="1" applyAlignment="1">
      <alignment horizontal="left" vertical="center" wrapText="1"/>
    </xf>
    <xf numFmtId="0" fontId="1" fillId="27" borderId="85" xfId="0" applyFont="1" applyFill="1" applyBorder="1" applyAlignment="1" applyProtection="1">
      <alignment horizontal="left" vertical="center" wrapText="1"/>
    </xf>
    <xf numFmtId="0" fontId="16" fillId="7" borderId="38" xfId="0" applyFont="1" applyFill="1" applyBorder="1" applyAlignment="1">
      <alignment horizontal="center" vertical="center" wrapText="1"/>
    </xf>
    <xf numFmtId="0" fontId="16" fillId="3" borderId="52" xfId="0" applyFont="1" applyFill="1" applyBorder="1" applyAlignment="1">
      <alignment horizontal="center" vertical="center" wrapText="1"/>
    </xf>
    <xf numFmtId="0" fontId="16" fillId="12" borderId="52" xfId="0" applyFont="1" applyFill="1" applyBorder="1" applyAlignment="1">
      <alignment horizontal="center" vertical="center" wrapText="1"/>
    </xf>
    <xf numFmtId="0" fontId="16" fillId="13" borderId="52" xfId="0" applyFont="1" applyFill="1" applyBorder="1" applyAlignment="1">
      <alignment horizontal="center" vertical="center" wrapText="1"/>
    </xf>
    <xf numFmtId="0" fontId="1" fillId="4" borderId="0" xfId="0" applyFont="1" applyFill="1"/>
    <xf numFmtId="0" fontId="8" fillId="0" borderId="0" xfId="0" applyFont="1" applyAlignment="1"/>
    <xf numFmtId="0" fontId="17" fillId="5" borderId="102" xfId="0" applyFont="1" applyFill="1" applyBorder="1" applyAlignment="1">
      <alignment horizontal="center" vertical="center"/>
    </xf>
    <xf numFmtId="0" fontId="19" fillId="5" borderId="103" xfId="0" applyFont="1" applyFill="1" applyBorder="1" applyAlignment="1">
      <alignment horizontal="center" vertical="center"/>
    </xf>
    <xf numFmtId="0" fontId="20" fillId="5" borderId="103" xfId="0" applyFont="1" applyFill="1" applyBorder="1" applyAlignment="1">
      <alignment horizontal="center" vertical="center"/>
    </xf>
    <xf numFmtId="0" fontId="8" fillId="2" borderId="104" xfId="0" applyFont="1" applyFill="1" applyBorder="1" applyAlignment="1">
      <alignment horizontal="center" vertical="center"/>
    </xf>
    <xf numFmtId="0" fontId="8" fillId="2" borderId="105" xfId="0" applyFont="1" applyFill="1" applyBorder="1" applyAlignment="1">
      <alignment horizontal="center" vertical="center"/>
    </xf>
    <xf numFmtId="0" fontId="19" fillId="5" borderId="106" xfId="0" applyFont="1" applyFill="1" applyBorder="1" applyAlignment="1">
      <alignment horizontal="center" vertical="center"/>
    </xf>
    <xf numFmtId="0" fontId="18" fillId="5" borderId="106" xfId="0" applyFont="1" applyFill="1" applyBorder="1" applyAlignment="1">
      <alignment horizontal="center" vertical="center"/>
    </xf>
    <xf numFmtId="0" fontId="17" fillId="5" borderId="107" xfId="0" applyFont="1" applyFill="1" applyBorder="1" applyAlignment="1">
      <alignment horizontal="center" vertical="center"/>
    </xf>
    <xf numFmtId="0" fontId="18" fillId="5" borderId="108" xfId="0" applyFont="1" applyFill="1" applyBorder="1" applyAlignment="1">
      <alignment horizontal="center" vertical="center"/>
    </xf>
    <xf numFmtId="0" fontId="17" fillId="5" borderId="109" xfId="0" applyFont="1" applyFill="1" applyBorder="1" applyAlignment="1">
      <alignment horizontal="center" vertical="center"/>
    </xf>
    <xf numFmtId="0" fontId="18" fillId="5" borderId="110" xfId="0" applyFont="1" applyFill="1" applyBorder="1" applyAlignment="1">
      <alignment horizontal="center" vertical="center"/>
    </xf>
    <xf numFmtId="0" fontId="20" fillId="5" borderId="111" xfId="0" applyFont="1" applyFill="1" applyBorder="1" applyAlignment="1">
      <alignment horizontal="center" vertical="center"/>
    </xf>
    <xf numFmtId="0" fontId="19" fillId="5" borderId="112" xfId="0" applyFont="1" applyFill="1" applyBorder="1" applyAlignment="1">
      <alignment horizontal="center" vertical="center"/>
    </xf>
    <xf numFmtId="0" fontId="20" fillId="5" borderId="112" xfId="0" applyFont="1" applyFill="1" applyBorder="1" applyAlignment="1">
      <alignment horizontal="center" vertical="center"/>
    </xf>
    <xf numFmtId="0" fontId="21" fillId="5" borderId="113" xfId="0" applyFont="1" applyFill="1" applyBorder="1" applyAlignment="1">
      <alignment horizontal="center" vertical="center"/>
    </xf>
    <xf numFmtId="0" fontId="16" fillId="14" borderId="115" xfId="0" applyFont="1" applyFill="1" applyBorder="1" applyAlignment="1">
      <alignment horizontal="center" vertical="center" wrapText="1"/>
    </xf>
    <xf numFmtId="0" fontId="5" fillId="15" borderId="114" xfId="0" applyFont="1" applyFill="1" applyBorder="1" applyAlignment="1">
      <alignment horizontal="center" vertical="center"/>
    </xf>
    <xf numFmtId="0" fontId="21" fillId="5" borderId="117" xfId="0" applyFont="1" applyFill="1" applyBorder="1" applyAlignment="1">
      <alignment horizontal="center" vertical="center"/>
    </xf>
    <xf numFmtId="0" fontId="30" fillId="5" borderId="116" xfId="0" applyFont="1" applyFill="1" applyBorder="1" applyAlignment="1">
      <alignment horizontal="center" vertical="center"/>
    </xf>
    <xf numFmtId="0" fontId="15" fillId="4" borderId="118" xfId="0" applyFont="1" applyFill="1" applyBorder="1" applyAlignment="1">
      <alignment horizontal="center" vertical="center" wrapText="1"/>
    </xf>
    <xf numFmtId="0" fontId="15" fillId="4" borderId="119" xfId="0" applyFont="1" applyFill="1" applyBorder="1" applyAlignment="1">
      <alignment horizontal="center" vertical="center" wrapText="1"/>
    </xf>
    <xf numFmtId="0" fontId="1" fillId="0" borderId="81" xfId="0" applyFont="1" applyBorder="1"/>
    <xf numFmtId="0" fontId="15" fillId="4" borderId="120" xfId="0" applyFont="1" applyFill="1" applyBorder="1" applyAlignment="1">
      <alignment horizontal="center" vertical="center" wrapText="1"/>
    </xf>
    <xf numFmtId="0" fontId="1" fillId="0" borderId="119" xfId="0" applyFont="1" applyBorder="1" applyAlignment="1">
      <alignment wrapText="1"/>
    </xf>
    <xf numFmtId="0" fontId="1" fillId="0" borderId="121" xfId="0" applyFont="1" applyBorder="1" applyAlignment="1">
      <alignment wrapText="1"/>
    </xf>
    <xf numFmtId="0" fontId="16" fillId="7" borderId="38" xfId="0" applyFont="1" applyFill="1" applyBorder="1" applyAlignment="1">
      <alignment horizontal="left" vertical="center" wrapText="1"/>
    </xf>
    <xf numFmtId="0" fontId="16" fillId="3" borderId="52" xfId="0" applyFont="1" applyFill="1" applyBorder="1" applyAlignment="1">
      <alignment horizontal="left" vertical="center" wrapText="1"/>
    </xf>
    <xf numFmtId="0" fontId="16" fillId="12" borderId="52" xfId="0" applyFont="1" applyFill="1" applyBorder="1" applyAlignment="1">
      <alignment horizontal="left" vertical="center" wrapText="1"/>
    </xf>
    <xf numFmtId="0" fontId="16" fillId="13" borderId="52" xfId="0" applyFont="1" applyFill="1" applyBorder="1" applyAlignment="1">
      <alignment horizontal="left" vertical="center" wrapText="1"/>
    </xf>
    <xf numFmtId="0" fontId="16" fillId="14" borderId="67" xfId="0" applyFont="1" applyFill="1" applyBorder="1" applyAlignment="1">
      <alignment horizontal="left" vertical="center" wrapText="1"/>
    </xf>
    <xf numFmtId="0" fontId="5" fillId="15" borderId="114" xfId="0" applyFont="1" applyFill="1" applyBorder="1" applyAlignment="1">
      <alignment horizontal="left" vertical="center"/>
    </xf>
    <xf numFmtId="0" fontId="3" fillId="21" borderId="85" xfId="0" applyFont="1" applyFill="1" applyBorder="1" applyAlignment="1" applyProtection="1">
      <alignment horizontal="center" vertical="center" wrapText="1"/>
    </xf>
    <xf numFmtId="0" fontId="1" fillId="5" borderId="85" xfId="0" applyFont="1" applyFill="1" applyBorder="1" applyAlignment="1" applyProtection="1">
      <alignment vertical="center" wrapText="1"/>
      <protection locked="0"/>
    </xf>
    <xf numFmtId="0" fontId="3" fillId="20" borderId="85" xfId="0" applyFont="1" applyFill="1" applyBorder="1" applyAlignment="1">
      <alignment horizontal="center" vertical="center" wrapText="1"/>
    </xf>
    <xf numFmtId="0" fontId="1" fillId="5" borderId="85" xfId="0" applyFont="1" applyFill="1" applyBorder="1" applyAlignment="1" applyProtection="1">
      <alignment horizontal="left" vertical="center" wrapText="1"/>
      <protection locked="0"/>
    </xf>
    <xf numFmtId="0" fontId="1" fillId="5" borderId="85" xfId="0" applyFont="1" applyFill="1" applyBorder="1" applyAlignment="1" applyProtection="1">
      <alignment vertical="center" wrapText="1"/>
      <protection locked="0"/>
    </xf>
    <xf numFmtId="0" fontId="1" fillId="0" borderId="85" xfId="0" applyFont="1" applyBorder="1" applyProtection="1">
      <protection locked="0"/>
    </xf>
    <xf numFmtId="0" fontId="1" fillId="5" borderId="96" xfId="0" applyFont="1" applyFill="1" applyBorder="1" applyAlignment="1" applyProtection="1">
      <alignment horizontal="left" vertical="center" wrapText="1"/>
      <protection locked="0"/>
    </xf>
    <xf numFmtId="0" fontId="1" fillId="5" borderId="98" xfId="0" applyFont="1" applyFill="1" applyBorder="1" applyAlignment="1" applyProtection="1">
      <alignment horizontal="left" vertical="center" wrapText="1"/>
      <protection locked="0"/>
    </xf>
    <xf numFmtId="0" fontId="3" fillId="18" borderId="97" xfId="0" applyFont="1" applyFill="1" applyBorder="1" applyAlignment="1">
      <alignment horizontal="center" vertical="center" wrapText="1"/>
    </xf>
    <xf numFmtId="0" fontId="3" fillId="18" borderId="85" xfId="0" applyFont="1" applyFill="1" applyBorder="1"/>
    <xf numFmtId="0" fontId="1" fillId="0" borderId="85" xfId="0" applyFont="1" applyFill="1" applyBorder="1" applyAlignment="1" applyProtection="1">
      <alignment horizontal="left" vertical="center" wrapText="1"/>
    </xf>
    <xf numFmtId="0" fontId="2" fillId="28" borderId="85" xfId="0" applyFont="1" applyFill="1" applyBorder="1" applyAlignment="1">
      <alignment horizontal="center" vertical="center" wrapText="1"/>
    </xf>
    <xf numFmtId="0" fontId="2" fillId="22" borderId="85" xfId="0" applyFont="1" applyFill="1" applyBorder="1" applyAlignment="1">
      <alignment horizontal="center" vertical="center" wrapText="1"/>
    </xf>
    <xf numFmtId="0" fontId="1" fillId="0" borderId="85" xfId="0" applyFont="1" applyFill="1" applyBorder="1" applyAlignment="1" applyProtection="1">
      <alignment horizontal="left" vertical="top" wrapText="1"/>
      <protection locked="0"/>
    </xf>
    <xf numFmtId="0" fontId="1" fillId="0" borderId="85" xfId="0" applyFont="1" applyFill="1" applyBorder="1" applyProtection="1">
      <protection locked="0"/>
    </xf>
    <xf numFmtId="0" fontId="2" fillId="24" borderId="85" xfId="0" applyFont="1" applyFill="1" applyBorder="1" applyAlignment="1">
      <alignment horizontal="center" vertical="center" wrapText="1"/>
    </xf>
    <xf numFmtId="0" fontId="1" fillId="5" borderId="85" xfId="0" applyFont="1" applyFill="1" applyBorder="1" applyAlignment="1" applyProtection="1">
      <alignment horizontal="center" vertical="center" wrapText="1"/>
      <protection locked="0"/>
    </xf>
    <xf numFmtId="0" fontId="3" fillId="20" borderId="88" xfId="0" applyFont="1" applyFill="1" applyBorder="1" applyAlignment="1">
      <alignment horizontal="center" vertical="center" wrapText="1"/>
    </xf>
    <xf numFmtId="0" fontId="3" fillId="19" borderId="89" xfId="0" applyFont="1" applyFill="1" applyBorder="1"/>
    <xf numFmtId="0" fontId="3" fillId="19" borderId="90" xfId="0" applyFont="1" applyFill="1" applyBorder="1"/>
    <xf numFmtId="0" fontId="3" fillId="18" borderId="85" xfId="0" applyFont="1" applyFill="1" applyBorder="1" applyAlignment="1">
      <alignment horizontal="center" vertical="center" wrapText="1"/>
    </xf>
    <xf numFmtId="0" fontId="3" fillId="19" borderId="85" xfId="0" applyFont="1" applyFill="1" applyBorder="1"/>
    <xf numFmtId="0" fontId="3" fillId="21" borderId="96" xfId="0" applyFont="1" applyFill="1" applyBorder="1" applyAlignment="1" applyProtection="1">
      <alignment horizontal="center" vertical="center" wrapText="1"/>
    </xf>
    <xf numFmtId="0" fontId="3" fillId="21" borderId="98" xfId="0" applyFont="1" applyFill="1" applyBorder="1" applyAlignment="1" applyProtection="1">
      <alignment horizontal="center" vertical="center" wrapText="1"/>
    </xf>
    <xf numFmtId="0" fontId="3" fillId="21" borderId="97" xfId="0" applyFont="1" applyFill="1" applyBorder="1" applyAlignment="1" applyProtection="1">
      <alignment horizontal="center" vertical="center" wrapText="1"/>
    </xf>
    <xf numFmtId="0" fontId="3" fillId="21" borderId="85" xfId="0" applyFont="1" applyFill="1" applyBorder="1" applyAlignment="1" applyProtection="1">
      <alignment horizontal="center" vertical="center" wrapText="1"/>
    </xf>
    <xf numFmtId="0" fontId="3" fillId="21" borderId="85" xfId="0" applyFont="1" applyFill="1" applyBorder="1" applyAlignment="1" applyProtection="1">
      <alignment horizontal="center" wrapText="1"/>
    </xf>
    <xf numFmtId="0" fontId="3" fillId="21" borderId="94" xfId="0" applyFont="1" applyFill="1" applyBorder="1" applyAlignment="1" applyProtection="1">
      <alignment horizontal="center" vertical="center" wrapText="1"/>
    </xf>
    <xf numFmtId="0" fontId="3" fillId="21" borderId="86" xfId="0" applyFont="1" applyFill="1" applyBorder="1" applyAlignment="1" applyProtection="1">
      <alignment horizontal="center" vertical="center" wrapText="1"/>
    </xf>
    <xf numFmtId="0" fontId="3" fillId="21" borderId="95" xfId="0" applyFont="1" applyFill="1" applyBorder="1" applyAlignment="1" applyProtection="1">
      <alignment horizontal="center" vertical="center" wrapText="1"/>
    </xf>
    <xf numFmtId="0" fontId="2" fillId="26" borderId="85" xfId="0" applyFont="1" applyFill="1" applyBorder="1" applyAlignment="1" applyProtection="1">
      <alignment horizontal="center" vertical="center" wrapText="1"/>
    </xf>
    <xf numFmtId="0" fontId="3" fillId="21" borderId="96" xfId="0" applyFont="1" applyFill="1" applyBorder="1" applyAlignment="1">
      <alignment horizontal="center" vertical="center" wrapText="1"/>
    </xf>
    <xf numFmtId="0" fontId="3" fillId="21" borderId="97" xfId="0" applyFont="1" applyFill="1" applyBorder="1" applyAlignment="1">
      <alignment horizontal="center" vertical="center" wrapText="1"/>
    </xf>
    <xf numFmtId="14" fontId="1" fillId="0" borderId="85" xfId="0" applyNumberFormat="1" applyFont="1" applyFill="1" applyBorder="1" applyAlignment="1" applyProtection="1">
      <alignment horizontal="left" vertical="center" wrapText="1"/>
    </xf>
    <xf numFmtId="0" fontId="3" fillId="21" borderId="96" xfId="0" applyFont="1" applyFill="1" applyBorder="1" applyAlignment="1">
      <alignment horizontal="right" vertical="center"/>
    </xf>
    <xf numFmtId="0" fontId="3" fillId="21" borderId="98" xfId="0" applyFont="1" applyFill="1" applyBorder="1" applyAlignment="1">
      <alignment horizontal="right" vertical="center"/>
    </xf>
    <xf numFmtId="0" fontId="3" fillId="21" borderId="98" xfId="0" applyFont="1" applyFill="1" applyBorder="1" applyAlignment="1">
      <alignment horizontal="left" vertical="center"/>
    </xf>
    <xf numFmtId="0" fontId="3" fillId="21" borderId="97" xfId="0" applyFont="1" applyFill="1" applyBorder="1" applyAlignment="1">
      <alignment horizontal="left" vertical="center"/>
    </xf>
    <xf numFmtId="0" fontId="3" fillId="21" borderId="85" xfId="0" applyFont="1" applyFill="1" applyBorder="1" applyAlignment="1">
      <alignment horizontal="center" vertical="center" wrapText="1"/>
    </xf>
    <xf numFmtId="0" fontId="5" fillId="21" borderId="85" xfId="0" applyFont="1" applyFill="1" applyBorder="1"/>
    <xf numFmtId="0" fontId="4" fillId="21" borderId="85" xfId="0" applyFont="1" applyFill="1" applyBorder="1" applyAlignment="1">
      <alignment horizontal="center" vertical="center" wrapText="1"/>
    </xf>
    <xf numFmtId="0" fontId="4" fillId="21" borderId="85" xfId="0" applyFont="1" applyFill="1" applyBorder="1" applyAlignment="1">
      <alignment horizontal="left" vertical="center" wrapText="1"/>
    </xf>
    <xf numFmtId="0" fontId="5" fillId="21" borderId="85" xfId="0" applyFont="1" applyFill="1" applyBorder="1" applyAlignment="1">
      <alignment horizontal="left" wrapText="1"/>
    </xf>
    <xf numFmtId="0" fontId="3" fillId="21" borderId="94" xfId="0" applyFont="1" applyFill="1" applyBorder="1" applyAlignment="1">
      <alignment horizontal="center" vertical="center"/>
    </xf>
    <xf numFmtId="0" fontId="3" fillId="21" borderId="86" xfId="0" applyFont="1" applyFill="1" applyBorder="1" applyAlignment="1">
      <alignment horizontal="center" vertical="center"/>
    </xf>
    <xf numFmtId="0" fontId="3" fillId="21" borderId="95" xfId="0" applyFont="1" applyFill="1" applyBorder="1" applyAlignment="1">
      <alignment horizontal="center" vertical="center"/>
    </xf>
    <xf numFmtId="0" fontId="16" fillId="12" borderId="52" xfId="0" applyFont="1" applyFill="1" applyBorder="1" applyAlignment="1">
      <alignment horizontal="left" vertical="center" wrapText="1"/>
    </xf>
    <xf numFmtId="0" fontId="1" fillId="0" borderId="50" xfId="0" applyFont="1" applyBorder="1" applyAlignment="1">
      <alignment horizontal="left"/>
    </xf>
    <xf numFmtId="0" fontId="1" fillId="0" borderId="51" xfId="0" applyFont="1" applyBorder="1" applyAlignment="1">
      <alignment horizontal="left"/>
    </xf>
    <xf numFmtId="0" fontId="16" fillId="7" borderId="38" xfId="0" applyFont="1" applyFill="1" applyBorder="1" applyAlignment="1">
      <alignment horizontal="left" vertical="center" wrapText="1"/>
    </xf>
    <xf numFmtId="0" fontId="1" fillId="0" borderId="68" xfId="0" applyFont="1" applyBorder="1" applyAlignment="1">
      <alignment horizontal="left"/>
    </xf>
    <xf numFmtId="0" fontId="1" fillId="0" borderId="69" xfId="0" applyFont="1" applyBorder="1" applyAlignment="1">
      <alignment horizontal="left"/>
    </xf>
    <xf numFmtId="0" fontId="16" fillId="3" borderId="52" xfId="0" applyFont="1" applyFill="1" applyBorder="1" applyAlignment="1">
      <alignment horizontal="left" vertical="center" wrapText="1"/>
    </xf>
    <xf numFmtId="0" fontId="15" fillId="4" borderId="48" xfId="0" applyFont="1" applyFill="1" applyBorder="1" applyAlignment="1">
      <alignment horizontal="center" vertical="center" wrapText="1"/>
    </xf>
    <xf numFmtId="0" fontId="1" fillId="0" borderId="50" xfId="0" applyFont="1" applyBorder="1"/>
    <xf numFmtId="0" fontId="1" fillId="0" borderId="51" xfId="0" applyFont="1" applyBorder="1"/>
    <xf numFmtId="0" fontId="15" fillId="4" borderId="63" xfId="0" applyFont="1" applyFill="1" applyBorder="1" applyAlignment="1">
      <alignment horizontal="center" vertical="center" wrapText="1"/>
    </xf>
    <xf numFmtId="0" fontId="1" fillId="0" borderId="65" xfId="0" applyFont="1" applyBorder="1"/>
    <xf numFmtId="0" fontId="1" fillId="0" borderId="66" xfId="0" applyFont="1" applyBorder="1"/>
    <xf numFmtId="0" fontId="13" fillId="6" borderId="16" xfId="0" applyFont="1" applyFill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4" fillId="10" borderId="16" xfId="0" applyFont="1" applyFill="1" applyBorder="1" applyAlignment="1">
      <alignment horizontal="center" vertical="center" wrapText="1"/>
    </xf>
    <xf numFmtId="0" fontId="12" fillId="10" borderId="16" xfId="0" applyFont="1" applyFill="1" applyBorder="1" applyAlignment="1">
      <alignment horizontal="center" vertical="center"/>
    </xf>
    <xf numFmtId="0" fontId="15" fillId="4" borderId="34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15" fillId="4" borderId="36" xfId="0" applyFont="1" applyFill="1" applyBorder="1" applyAlignment="1">
      <alignment horizontal="center" vertical="center" wrapText="1"/>
    </xf>
    <xf numFmtId="0" fontId="1" fillId="0" borderId="35" xfId="0" applyFont="1" applyBorder="1"/>
    <xf numFmtId="0" fontId="1" fillId="0" borderId="49" xfId="0" applyFont="1" applyBorder="1"/>
    <xf numFmtId="0" fontId="1" fillId="0" borderId="64" xfId="0" applyFont="1" applyBorder="1"/>
    <xf numFmtId="1" fontId="11" fillId="4" borderId="7" xfId="0" applyNumberFormat="1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1" fontId="11" fillId="4" borderId="11" xfId="0" applyNumberFormat="1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3" fillId="6" borderId="13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1" fillId="0" borderId="15" xfId="0" applyFont="1" applyBorder="1"/>
    <xf numFmtId="0" fontId="14" fillId="10" borderId="19" xfId="0" applyFont="1" applyFill="1" applyBorder="1" applyAlignment="1">
      <alignment horizontal="center" vertical="center" wrapText="1"/>
    </xf>
    <xf numFmtId="0" fontId="1" fillId="0" borderId="25" xfId="0" applyFont="1" applyBorder="1"/>
    <xf numFmtId="0" fontId="1" fillId="0" borderId="36" xfId="0" applyFont="1" applyBorder="1"/>
    <xf numFmtId="0" fontId="1" fillId="0" borderId="37" xfId="0" applyFont="1" applyBorder="1"/>
    <xf numFmtId="0" fontId="23" fillId="3" borderId="16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/>
    </xf>
    <xf numFmtId="0" fontId="1" fillId="0" borderId="50" xfId="0" applyFont="1" applyBorder="1" applyAlignment="1">
      <alignment wrapText="1"/>
    </xf>
    <xf numFmtId="0" fontId="1" fillId="0" borderId="51" xfId="0" applyFont="1" applyBorder="1" applyAlignment="1">
      <alignment wrapText="1"/>
    </xf>
    <xf numFmtId="0" fontId="15" fillId="4" borderId="65" xfId="0" applyFont="1" applyFill="1" applyBorder="1" applyAlignment="1">
      <alignment horizontal="center" vertical="center" wrapText="1"/>
    </xf>
    <xf numFmtId="0" fontId="1" fillId="0" borderId="65" xfId="0" applyFont="1" applyBorder="1" applyAlignment="1">
      <alignment wrapText="1"/>
    </xf>
    <xf numFmtId="0" fontId="1" fillId="0" borderId="66" xfId="0" applyFont="1" applyBorder="1" applyAlignment="1">
      <alignment wrapText="1"/>
    </xf>
    <xf numFmtId="0" fontId="1" fillId="4" borderId="36" xfId="0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center" vertical="center" wrapText="1"/>
    </xf>
    <xf numFmtId="0" fontId="16" fillId="13" borderId="52" xfId="0" applyFont="1" applyFill="1" applyBorder="1" applyAlignment="1">
      <alignment horizontal="left" vertical="center" wrapText="1"/>
    </xf>
    <xf numFmtId="0" fontId="16" fillId="14" borderId="67" xfId="0" applyFont="1" applyFill="1" applyBorder="1" applyAlignment="1">
      <alignment horizontal="left" vertical="center" wrapText="1"/>
    </xf>
    <xf numFmtId="0" fontId="1" fillId="0" borderId="65" xfId="0" applyFont="1" applyBorder="1" applyAlignment="1">
      <alignment horizontal="left"/>
    </xf>
    <xf numFmtId="0" fontId="1" fillId="0" borderId="66" xfId="0" applyFont="1" applyBorder="1" applyAlignment="1">
      <alignment horizontal="left"/>
    </xf>
    <xf numFmtId="0" fontId="13" fillId="6" borderId="19" xfId="0" applyFont="1" applyFill="1" applyBorder="1" applyAlignment="1">
      <alignment horizontal="center" vertical="center"/>
    </xf>
    <xf numFmtId="0" fontId="5" fillId="15" borderId="122" xfId="0" applyFont="1" applyFill="1" applyBorder="1" applyAlignment="1">
      <alignment horizontal="left" vertical="center"/>
    </xf>
    <xf numFmtId="0" fontId="5" fillId="15" borderId="123" xfId="0" applyFont="1" applyFill="1" applyBorder="1" applyAlignment="1">
      <alignment horizontal="left" vertical="center"/>
    </xf>
    <xf numFmtId="0" fontId="5" fillId="15" borderId="124" xfId="0" applyFont="1" applyFill="1" applyBorder="1" applyAlignment="1">
      <alignment horizontal="left" vertical="center"/>
    </xf>
    <xf numFmtId="0" fontId="12" fillId="10" borderId="17" xfId="0" applyFont="1" applyFill="1" applyBorder="1" applyAlignment="1">
      <alignment horizontal="center" vertical="center"/>
    </xf>
    <xf numFmtId="0" fontId="23" fillId="12" borderId="16" xfId="0" applyFont="1" applyFill="1" applyBorder="1" applyAlignment="1">
      <alignment horizontal="center" vertical="center" wrapText="1"/>
    </xf>
    <xf numFmtId="0" fontId="23" fillId="13" borderId="16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textRotation="90"/>
    </xf>
    <xf numFmtId="0" fontId="1" fillId="0" borderId="79" xfId="0" applyFont="1" applyBorder="1"/>
    <xf numFmtId="0" fontId="23" fillId="8" borderId="16" xfId="0" applyFont="1" applyFill="1" applyBorder="1" applyAlignment="1">
      <alignment horizontal="center" vertical="center" wrapText="1"/>
    </xf>
    <xf numFmtId="0" fontId="25" fillId="15" borderId="16" xfId="0" applyFont="1" applyFill="1" applyBorder="1" applyAlignment="1">
      <alignment horizontal="center" vertical="center" wrapText="1"/>
    </xf>
    <xf numFmtId="0" fontId="1" fillId="4" borderId="6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" fillId="4" borderId="0" xfId="0" applyFont="1" applyFill="1"/>
    <xf numFmtId="0" fontId="8" fillId="0" borderId="0" xfId="0" applyFont="1" applyAlignment="1"/>
  </cellXfs>
  <cellStyles count="1">
    <cellStyle name="Normal" xfId="0" builtinId="0"/>
  </cellStyles>
  <dxfs count="50">
    <dxf>
      <font>
        <color rgb="FF5B0F00"/>
      </font>
      <fill>
        <patternFill>
          <bgColor rgb="FFEA4335"/>
        </patternFill>
      </fill>
    </dxf>
    <dxf>
      <font>
        <color rgb="FF786000"/>
      </font>
      <fill>
        <patternFill>
          <bgColor rgb="FFFF9900"/>
        </patternFill>
      </fill>
    </dxf>
    <dxf>
      <font>
        <color rgb="FF7F6000"/>
      </font>
      <fill>
        <patternFill>
          <bgColor rgb="FFFFFF66"/>
        </patternFill>
      </fill>
    </dxf>
    <dxf>
      <font>
        <color rgb="FF003434"/>
      </font>
      <fill>
        <patternFill>
          <bgColor rgb="FF8CDC64"/>
        </patternFill>
      </fill>
    </dxf>
    <dxf>
      <font>
        <color rgb="FF004646"/>
      </font>
      <fill>
        <patternFill>
          <bgColor rgb="FFBEF000"/>
        </patternFill>
      </fill>
    </dxf>
    <dxf>
      <font>
        <color rgb="FF9C6500"/>
      </font>
      <fill>
        <patternFill>
          <bgColor rgb="FFFFFF66"/>
        </patternFill>
      </fill>
    </dxf>
    <dxf>
      <font>
        <color rgb="FF006100"/>
      </font>
      <fill>
        <patternFill>
          <bgColor rgb="FF8CDC64"/>
        </patternFill>
      </fill>
    </dxf>
    <dxf>
      <font>
        <color rgb="FF9C6500"/>
      </font>
      <fill>
        <patternFill>
          <bgColor rgb="FFFFFF66"/>
        </patternFill>
      </fill>
    </dxf>
    <dxf>
      <font>
        <color rgb="FF9C6500"/>
      </font>
      <fill>
        <patternFill>
          <bgColor rgb="FFFFFF66"/>
        </patternFill>
      </fill>
    </dxf>
    <dxf>
      <font>
        <color rgb="FF0B5394"/>
      </font>
      <fill>
        <patternFill patternType="solid">
          <fgColor rgb="FF72E1FF"/>
          <bgColor rgb="FF72E1FF"/>
        </patternFill>
      </fill>
    </dxf>
    <dxf>
      <font>
        <color rgb="FF003434"/>
      </font>
      <fill>
        <patternFill patternType="solid">
          <fgColor rgb="FF8CDC64"/>
          <bgColor rgb="FF8CDC64"/>
        </patternFill>
      </fill>
    </dxf>
    <dxf>
      <font>
        <color rgb="FF7F6000"/>
      </font>
      <fill>
        <patternFill patternType="solid">
          <fgColor rgb="FFFFD700"/>
          <bgColor rgb="FFFFD700"/>
        </patternFill>
      </fill>
    </dxf>
    <dxf>
      <font>
        <color rgb="FF783F04"/>
      </font>
      <fill>
        <patternFill patternType="solid">
          <fgColor rgb="FFFF9900"/>
          <bgColor rgb="FFFF9900"/>
        </patternFill>
      </fill>
    </dxf>
    <dxf>
      <font>
        <color rgb="FF5B0F00"/>
      </font>
      <fill>
        <patternFill patternType="solid">
          <fgColor rgb="FFFF3300"/>
          <bgColor rgb="FFFF3300"/>
        </patternFill>
      </fill>
    </dxf>
    <dxf>
      <font>
        <color rgb="FF5B0F00"/>
      </font>
      <fill>
        <patternFill patternType="solid">
          <fgColor rgb="FFCA0000"/>
          <bgColor rgb="FFCA0000"/>
        </patternFill>
      </fill>
    </dxf>
    <dxf>
      <font>
        <color rgb="FF0B5394"/>
      </font>
      <fill>
        <patternFill patternType="solid">
          <fgColor rgb="FF72E1FF"/>
          <bgColor rgb="FF72E1FF"/>
        </patternFill>
      </fill>
    </dxf>
    <dxf>
      <font>
        <color rgb="FF003434"/>
      </font>
      <fill>
        <patternFill patternType="solid">
          <fgColor rgb="FF8CDC64"/>
          <bgColor rgb="FF8CDC64"/>
        </patternFill>
      </fill>
    </dxf>
    <dxf>
      <font>
        <color rgb="FF7F6000"/>
      </font>
      <fill>
        <patternFill patternType="solid">
          <fgColor rgb="FFFFD700"/>
          <bgColor rgb="FFFFD700"/>
        </patternFill>
      </fill>
    </dxf>
    <dxf>
      <font>
        <color rgb="FF783F04"/>
      </font>
      <fill>
        <patternFill patternType="solid">
          <fgColor rgb="FFFF9900"/>
          <bgColor rgb="FFFF9900"/>
        </patternFill>
      </fill>
    </dxf>
    <dxf>
      <font>
        <color rgb="FF5B0F00"/>
      </font>
      <fill>
        <patternFill patternType="solid">
          <fgColor rgb="FFFF3300"/>
          <bgColor rgb="FFFF3300"/>
        </patternFill>
      </fill>
    </dxf>
    <dxf>
      <font>
        <color rgb="FF5B0F00"/>
      </font>
      <fill>
        <patternFill patternType="solid">
          <fgColor rgb="FFCA0000"/>
          <bgColor rgb="FFCA0000"/>
        </patternFill>
      </fill>
    </dxf>
    <dxf>
      <font>
        <color rgb="FF0B5394"/>
      </font>
      <fill>
        <patternFill patternType="solid">
          <fgColor rgb="FF72E1FF"/>
          <bgColor rgb="FF72E1FF"/>
        </patternFill>
      </fill>
    </dxf>
    <dxf>
      <font>
        <color rgb="FF003434"/>
      </font>
      <fill>
        <patternFill patternType="solid">
          <fgColor rgb="FF8CDC64"/>
          <bgColor rgb="FF8CDC64"/>
        </patternFill>
      </fill>
    </dxf>
    <dxf>
      <font>
        <color rgb="FF7F6000"/>
      </font>
      <fill>
        <patternFill patternType="solid">
          <fgColor rgb="FFFFD700"/>
          <bgColor rgb="FFFFD700"/>
        </patternFill>
      </fill>
    </dxf>
    <dxf>
      <font>
        <color rgb="FF783F04"/>
      </font>
      <fill>
        <patternFill patternType="solid">
          <fgColor rgb="FFFF9900"/>
          <bgColor rgb="FFFF9900"/>
        </patternFill>
      </fill>
    </dxf>
    <dxf>
      <font>
        <color rgb="FF5B0F00"/>
      </font>
      <fill>
        <patternFill patternType="solid">
          <fgColor rgb="FFFF3300"/>
          <bgColor rgb="FFFF3300"/>
        </patternFill>
      </fill>
    </dxf>
    <dxf>
      <font>
        <color rgb="FF5B0F00"/>
      </font>
      <fill>
        <patternFill patternType="solid">
          <fgColor rgb="FFCA0000"/>
          <bgColor rgb="FFCA0000"/>
        </patternFill>
      </fill>
    </dxf>
    <dxf>
      <font>
        <color rgb="FF9C6500"/>
      </font>
      <fill>
        <patternFill>
          <bgColor rgb="FFFFFF66"/>
        </patternFill>
      </fill>
    </dxf>
    <dxf>
      <font>
        <color rgb="FF006100"/>
      </font>
      <fill>
        <patternFill>
          <bgColor rgb="FF8CDC64"/>
        </patternFill>
      </fill>
    </dxf>
    <dxf>
      <font>
        <color rgb="FF9C6500"/>
      </font>
      <fill>
        <patternFill>
          <bgColor rgb="FFFFFF66"/>
        </patternFill>
      </fill>
    </dxf>
    <dxf>
      <font>
        <color rgb="FF9C6500"/>
      </font>
      <fill>
        <patternFill>
          <bgColor rgb="FFFFFF66"/>
        </patternFill>
      </fill>
    </dxf>
    <dxf>
      <font>
        <color rgb="FF7F6000"/>
      </font>
      <fill>
        <patternFill patternType="solid">
          <fgColor rgb="FFFFFF66"/>
          <bgColor rgb="FFFFFF66"/>
        </patternFill>
      </fill>
    </dxf>
    <dxf>
      <font>
        <color rgb="FF5B0F00"/>
      </font>
      <fill>
        <patternFill patternType="solid">
          <fgColor rgb="FFEA4335"/>
          <bgColor rgb="FFEA4335"/>
        </patternFill>
      </fill>
    </dxf>
    <dxf>
      <font>
        <color rgb="FF0B5394"/>
      </font>
      <fill>
        <patternFill patternType="solid">
          <fgColor rgb="FF72E1FF"/>
          <bgColor rgb="FF72E1FF"/>
        </patternFill>
      </fill>
    </dxf>
    <dxf>
      <font>
        <color rgb="FF003434"/>
      </font>
      <fill>
        <patternFill patternType="solid">
          <fgColor rgb="FF8CDC64"/>
          <bgColor rgb="FF8CDC64"/>
        </patternFill>
      </fill>
    </dxf>
    <dxf>
      <font>
        <color rgb="FF7F6000"/>
      </font>
      <fill>
        <patternFill patternType="solid">
          <fgColor rgb="FFFFD700"/>
          <bgColor rgb="FFFFFF66"/>
        </patternFill>
      </fill>
    </dxf>
    <dxf>
      <font>
        <color rgb="FF783F04"/>
      </font>
      <fill>
        <patternFill patternType="solid">
          <fgColor rgb="FFFF9900"/>
          <bgColor rgb="FFFF9900"/>
        </patternFill>
      </fill>
    </dxf>
    <dxf>
      <font>
        <color rgb="FF5B0F00"/>
      </font>
      <fill>
        <patternFill patternType="solid">
          <fgColor rgb="FFFF3300"/>
          <bgColor rgb="FFFF3300"/>
        </patternFill>
      </fill>
    </dxf>
    <dxf>
      <font>
        <color rgb="FF5B0F00"/>
      </font>
      <fill>
        <patternFill patternType="solid">
          <fgColor rgb="FFCA0000"/>
          <bgColor rgb="FFCA0000"/>
        </patternFill>
      </fill>
    </dxf>
    <dxf>
      <font>
        <color rgb="FF660000"/>
      </font>
      <fill>
        <patternFill patternType="solid">
          <fgColor rgb="FFEA4335"/>
          <bgColor rgb="FFEA4335"/>
        </patternFill>
      </fill>
    </dxf>
    <dxf>
      <font>
        <color rgb="FF783F04"/>
      </font>
      <fill>
        <patternFill patternType="solid">
          <fgColor rgb="FFFEC063"/>
          <bgColor rgb="FFFEC063"/>
        </patternFill>
      </fill>
    </dxf>
    <dxf>
      <font>
        <color rgb="FF783F04"/>
      </font>
      <fill>
        <patternFill patternType="solid">
          <fgColor rgb="FFFFFF66"/>
          <bgColor rgb="FFFFFF66"/>
        </patternFill>
      </fill>
    </dxf>
    <dxf>
      <font>
        <color rgb="FF2A670B"/>
      </font>
      <fill>
        <patternFill patternType="solid">
          <fgColor rgb="FFA2E87F"/>
          <bgColor rgb="FFA2E87F"/>
        </patternFill>
      </fill>
    </dxf>
    <dxf>
      <font>
        <color rgb="FF0B5394"/>
      </font>
      <fill>
        <patternFill patternType="solid">
          <fgColor rgb="FF72E1FF"/>
          <bgColor rgb="FF72E1FF"/>
        </patternFill>
      </fill>
    </dxf>
    <dxf>
      <font>
        <color rgb="FF0B5394"/>
      </font>
      <fill>
        <patternFill patternType="solid">
          <fgColor rgb="FF72E1FF"/>
          <bgColor rgb="FF72E1FF"/>
        </patternFill>
      </fill>
    </dxf>
    <dxf>
      <font>
        <color rgb="FF003434"/>
      </font>
      <fill>
        <patternFill patternType="solid">
          <fgColor rgb="FF8CDC64"/>
          <bgColor rgb="FF8CDC64"/>
        </patternFill>
      </fill>
    </dxf>
    <dxf>
      <font>
        <color rgb="FF7F6000"/>
      </font>
      <fill>
        <patternFill patternType="solid">
          <fgColor rgb="FFFFD700"/>
          <bgColor rgb="FFFFFF66"/>
        </patternFill>
      </fill>
    </dxf>
    <dxf>
      <font>
        <color rgb="FF783F04"/>
      </font>
      <fill>
        <patternFill patternType="solid">
          <fgColor rgb="FFFF9900"/>
          <bgColor rgb="FFFF9900"/>
        </patternFill>
      </fill>
    </dxf>
    <dxf>
      <font>
        <color rgb="FF5B0F00"/>
      </font>
      <fill>
        <patternFill patternType="solid">
          <fgColor rgb="FFFF3300"/>
          <bgColor rgb="FFFF3300"/>
        </patternFill>
      </fill>
    </dxf>
    <dxf>
      <font>
        <color rgb="FF5B0F00"/>
      </font>
      <fill>
        <patternFill patternType="solid">
          <fgColor rgb="FFCA0000"/>
          <bgColor rgb="FFCA0000"/>
        </patternFill>
      </fill>
    </dxf>
  </dxfs>
  <tableStyles count="0" defaultTableStyle="TableStyleMedium2" defaultPivotStyle="PivotStyleLight16"/>
  <colors>
    <mruColors>
      <color rgb="FFD9D9D9"/>
      <color rgb="FF004646"/>
      <color rgb="FFBEF000"/>
      <color rgb="FF003434"/>
      <color rgb="FF8CDC64"/>
      <color rgb="FFFFFF66"/>
      <color rgb="FF7F6000"/>
      <color rgb="FFFF9900"/>
      <color rgb="FF786000"/>
      <color rgb="FFEA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7"/>
  <sheetViews>
    <sheetView showGridLines="0" zoomScaleNormal="100" workbookViewId="0">
      <selection activeCell="C26" sqref="C26"/>
    </sheetView>
  </sheetViews>
  <sheetFormatPr defaultColWidth="9.140625" defaultRowHeight="12.75"/>
  <cols>
    <col min="1" max="1" width="2.140625" style="82" customWidth="1"/>
    <col min="2" max="2" width="2" style="85" bestFit="1" customWidth="1"/>
    <col min="3" max="3" width="88" style="82" customWidth="1"/>
    <col min="4" max="16384" width="9.140625" style="82"/>
  </cols>
  <sheetData>
    <row r="2" spans="2:3" ht="12.75" customHeight="1">
      <c r="B2" s="207" t="s">
        <v>124</v>
      </c>
      <c r="C2" s="207"/>
    </row>
    <row r="3" spans="2:3" ht="14.25" customHeight="1">
      <c r="B3" s="84">
        <v>1</v>
      </c>
      <c r="C3" s="83" t="s">
        <v>128</v>
      </c>
    </row>
    <row r="4" spans="2:3" ht="15" customHeight="1">
      <c r="B4" s="84">
        <v>2</v>
      </c>
      <c r="C4" s="83" t="s">
        <v>127</v>
      </c>
    </row>
    <row r="5" spans="2:3">
      <c r="B5" s="84">
        <v>3</v>
      </c>
      <c r="C5" s="83" t="s">
        <v>129</v>
      </c>
    </row>
    <row r="6" spans="2:3" ht="25.5">
      <c r="B6" s="84">
        <v>4</v>
      </c>
      <c r="C6" s="83" t="s">
        <v>126</v>
      </c>
    </row>
    <row r="7" spans="2:3">
      <c r="B7" s="84">
        <v>5</v>
      </c>
      <c r="C7" s="83" t="s">
        <v>130</v>
      </c>
    </row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66"/>
  <sheetViews>
    <sheetView showGridLines="0" tabSelected="1" zoomScaleNormal="100" workbookViewId="0">
      <selection activeCell="D9" sqref="D9:E9"/>
    </sheetView>
  </sheetViews>
  <sheetFormatPr defaultColWidth="12.5703125" defaultRowHeight="12.75"/>
  <cols>
    <col min="1" max="1" width="1.7109375" style="9" customWidth="1"/>
    <col min="2" max="2" width="1.42578125" style="9" customWidth="1"/>
    <col min="3" max="3" width="21.28515625" style="33" bestFit="1" customWidth="1"/>
    <col min="4" max="4" width="38.7109375" style="9" customWidth="1"/>
    <col min="5" max="5" width="62.5703125" style="9" customWidth="1"/>
    <col min="6" max="6" width="32.7109375" style="9" hidden="1" customWidth="1"/>
    <col min="7" max="7" width="1.42578125" style="9" customWidth="1" collapsed="1"/>
    <col min="8" max="8" width="3.28515625" style="9" customWidth="1"/>
    <col min="9" max="16384" width="12.5703125" style="9"/>
  </cols>
  <sheetData>
    <row r="1" spans="1:8">
      <c r="A1" s="5"/>
      <c r="B1" s="5"/>
      <c r="C1" s="24"/>
      <c r="D1" s="5"/>
      <c r="E1" s="5"/>
      <c r="F1" s="5"/>
      <c r="G1" s="5"/>
      <c r="H1" s="5"/>
    </row>
    <row r="2" spans="1:8">
      <c r="A2" s="5"/>
      <c r="B2" s="222" t="s">
        <v>110</v>
      </c>
      <c r="C2" s="223"/>
      <c r="D2" s="223"/>
      <c r="E2" s="223"/>
      <c r="F2" s="223"/>
      <c r="G2" s="224"/>
      <c r="H2" s="5"/>
    </row>
    <row r="3" spans="1:8">
      <c r="A3" s="5"/>
      <c r="B3" s="25"/>
      <c r="C3" s="26"/>
      <c r="D3" s="27"/>
      <c r="E3" s="27"/>
      <c r="F3" s="28"/>
      <c r="G3" s="29"/>
      <c r="H3" s="5"/>
    </row>
    <row r="4" spans="1:8">
      <c r="A4" s="5"/>
      <c r="B4" s="6"/>
      <c r="C4" s="225" t="s">
        <v>80</v>
      </c>
      <c r="D4" s="226"/>
      <c r="E4" s="226"/>
      <c r="F4" s="7"/>
      <c r="G4" s="8"/>
      <c r="H4" s="5"/>
    </row>
    <row r="5" spans="1:8">
      <c r="A5" s="5"/>
      <c r="B5" s="6"/>
      <c r="C5" s="63" t="s">
        <v>80</v>
      </c>
      <c r="D5" s="211"/>
      <c r="E5" s="212"/>
      <c r="F5" s="7"/>
      <c r="G5" s="8"/>
      <c r="H5" s="5"/>
    </row>
    <row r="6" spans="1:8">
      <c r="A6" s="5"/>
      <c r="B6" s="6"/>
      <c r="C6" s="63" t="s">
        <v>106</v>
      </c>
      <c r="D6" s="215"/>
      <c r="E6" s="215"/>
      <c r="F6" s="7"/>
      <c r="G6" s="8"/>
      <c r="H6" s="5"/>
    </row>
    <row r="7" spans="1:8" ht="27" customHeight="1">
      <c r="A7" s="5"/>
      <c r="B7" s="6"/>
      <c r="C7" s="63" t="s">
        <v>73</v>
      </c>
      <c r="D7" s="209"/>
      <c r="E7" s="210"/>
      <c r="F7" s="7"/>
      <c r="G7" s="8"/>
      <c r="H7" s="5"/>
    </row>
    <row r="8" spans="1:8" ht="16.5" customHeight="1">
      <c r="A8" s="5"/>
      <c r="B8" s="6"/>
      <c r="C8" s="63" t="s">
        <v>74</v>
      </c>
      <c r="D8" s="209"/>
      <c r="E8" s="210"/>
      <c r="F8" s="7"/>
      <c r="G8" s="8"/>
      <c r="H8" s="5"/>
    </row>
    <row r="9" spans="1:8">
      <c r="A9" s="5"/>
      <c r="B9" s="6"/>
      <c r="C9" s="63" t="s">
        <v>75</v>
      </c>
      <c r="D9" s="209"/>
      <c r="E9" s="210"/>
      <c r="F9" s="7"/>
      <c r="G9" s="8"/>
      <c r="H9" s="5"/>
    </row>
    <row r="10" spans="1:8">
      <c r="A10" s="5"/>
      <c r="B10" s="6"/>
      <c r="C10" s="30"/>
      <c r="D10" s="31"/>
      <c r="E10" s="31"/>
      <c r="F10" s="32"/>
      <c r="G10" s="8"/>
      <c r="H10" s="5"/>
    </row>
    <row r="11" spans="1:8">
      <c r="A11" s="5"/>
      <c r="B11" s="6"/>
      <c r="C11" s="213" t="s">
        <v>79</v>
      </c>
      <c r="D11" s="214"/>
      <c r="E11" s="214"/>
      <c r="F11" s="7"/>
      <c r="G11" s="8"/>
      <c r="H11" s="5"/>
    </row>
    <row r="12" spans="1:8">
      <c r="A12" s="5"/>
      <c r="B12" s="6"/>
      <c r="C12" s="30"/>
      <c r="D12" s="7"/>
      <c r="E12" s="7"/>
      <c r="F12" s="7"/>
      <c r="G12" s="8"/>
      <c r="H12" s="5"/>
    </row>
    <row r="13" spans="1:8">
      <c r="A13" s="5"/>
      <c r="B13" s="6"/>
      <c r="C13" s="63" t="s">
        <v>79</v>
      </c>
      <c r="D13" s="208"/>
      <c r="E13" s="210"/>
      <c r="F13" s="7"/>
      <c r="G13" s="8"/>
      <c r="H13" s="5"/>
    </row>
    <row r="14" spans="1:8">
      <c r="A14" s="5"/>
      <c r="B14" s="6"/>
      <c r="C14" s="63" t="s">
        <v>76</v>
      </c>
      <c r="D14" s="208"/>
      <c r="E14" s="210"/>
      <c r="F14" s="7"/>
      <c r="G14" s="8"/>
      <c r="H14" s="5"/>
    </row>
    <row r="15" spans="1:8">
      <c r="A15" s="5"/>
      <c r="B15" s="6"/>
      <c r="C15" s="63" t="s">
        <v>77</v>
      </c>
      <c r="D15" s="208"/>
      <c r="E15" s="210"/>
      <c r="F15" s="7"/>
      <c r="G15" s="8"/>
      <c r="H15" s="5"/>
    </row>
    <row r="16" spans="1:8">
      <c r="A16" s="5"/>
      <c r="B16" s="6"/>
      <c r="C16" s="63" t="s">
        <v>78</v>
      </c>
      <c r="D16" s="208"/>
      <c r="E16" s="208"/>
      <c r="F16" s="7"/>
      <c r="G16" s="8"/>
      <c r="H16" s="5"/>
    </row>
    <row r="17" spans="1:8">
      <c r="A17" s="5"/>
      <c r="B17" s="6"/>
      <c r="C17" s="216" t="s">
        <v>81</v>
      </c>
      <c r="D17" s="216"/>
      <c r="E17" s="216"/>
      <c r="F17" s="7"/>
      <c r="G17" s="8"/>
      <c r="H17" s="5"/>
    </row>
    <row r="18" spans="1:8">
      <c r="A18" s="5"/>
      <c r="B18" s="6"/>
      <c r="C18" s="64">
        <v>1</v>
      </c>
      <c r="D18" s="208"/>
      <c r="E18" s="208"/>
      <c r="F18" s="10" t="str">
        <f t="shared" ref="F18:F49" si="0">IF(D18="","",CONCATENATE(C18," - ",D18))</f>
        <v/>
      </c>
      <c r="G18" s="8"/>
      <c r="H18" s="5"/>
    </row>
    <row r="19" spans="1:8">
      <c r="A19" s="5"/>
      <c r="B19" s="6"/>
      <c r="C19" s="64">
        <v>2</v>
      </c>
      <c r="D19" s="208"/>
      <c r="E19" s="208"/>
      <c r="F19" s="10" t="str">
        <f t="shared" si="0"/>
        <v/>
      </c>
      <c r="G19" s="8"/>
      <c r="H19" s="5"/>
    </row>
    <row r="20" spans="1:8">
      <c r="A20" s="5"/>
      <c r="B20" s="6"/>
      <c r="C20" s="64">
        <v>3</v>
      </c>
      <c r="D20" s="208"/>
      <c r="E20" s="208"/>
      <c r="F20" s="10" t="str">
        <f t="shared" si="0"/>
        <v/>
      </c>
      <c r="G20" s="8"/>
      <c r="H20" s="5"/>
    </row>
    <row r="21" spans="1:8">
      <c r="A21" s="5"/>
      <c r="B21" s="6"/>
      <c r="C21" s="64">
        <v>4</v>
      </c>
      <c r="D21" s="208"/>
      <c r="E21" s="208"/>
      <c r="F21" s="10" t="str">
        <f t="shared" si="0"/>
        <v/>
      </c>
      <c r="G21" s="8"/>
      <c r="H21" s="5"/>
    </row>
    <row r="22" spans="1:8">
      <c r="A22" s="5"/>
      <c r="B22" s="6"/>
      <c r="C22" s="64">
        <v>5</v>
      </c>
      <c r="D22" s="208"/>
      <c r="E22" s="208"/>
      <c r="F22" s="10" t="str">
        <f t="shared" si="0"/>
        <v/>
      </c>
      <c r="G22" s="8"/>
      <c r="H22" s="5"/>
    </row>
    <row r="23" spans="1:8">
      <c r="A23" s="5"/>
      <c r="B23" s="6"/>
      <c r="C23" s="64">
        <v>6</v>
      </c>
      <c r="D23" s="208"/>
      <c r="E23" s="208"/>
      <c r="F23" s="10" t="str">
        <f t="shared" si="0"/>
        <v/>
      </c>
      <c r="G23" s="8"/>
      <c r="H23" s="5"/>
    </row>
    <row r="24" spans="1:8">
      <c r="A24" s="5"/>
      <c r="B24" s="6"/>
      <c r="C24" s="64">
        <v>7</v>
      </c>
      <c r="D24" s="208"/>
      <c r="E24" s="208"/>
      <c r="F24" s="10" t="str">
        <f t="shared" si="0"/>
        <v/>
      </c>
      <c r="G24" s="8"/>
      <c r="H24" s="5"/>
    </row>
    <row r="25" spans="1:8">
      <c r="A25" s="5"/>
      <c r="B25" s="6"/>
      <c r="C25" s="64">
        <v>8</v>
      </c>
      <c r="D25" s="208"/>
      <c r="E25" s="208"/>
      <c r="F25" s="10" t="str">
        <f t="shared" si="0"/>
        <v/>
      </c>
      <c r="G25" s="8"/>
      <c r="H25" s="5"/>
    </row>
    <row r="26" spans="1:8">
      <c r="A26" s="5"/>
      <c r="B26" s="6"/>
      <c r="C26" s="64">
        <v>9</v>
      </c>
      <c r="D26" s="208"/>
      <c r="E26" s="208"/>
      <c r="F26" s="10" t="str">
        <f t="shared" si="0"/>
        <v/>
      </c>
      <c r="G26" s="8"/>
      <c r="H26" s="5"/>
    </row>
    <row r="27" spans="1:8">
      <c r="A27" s="5"/>
      <c r="B27" s="6"/>
      <c r="C27" s="64">
        <v>10</v>
      </c>
      <c r="D27" s="208"/>
      <c r="E27" s="208"/>
      <c r="F27" s="10" t="str">
        <f t="shared" si="0"/>
        <v/>
      </c>
      <c r="G27" s="8"/>
      <c r="H27" s="5"/>
    </row>
    <row r="28" spans="1:8">
      <c r="A28" s="5"/>
      <c r="B28" s="6"/>
      <c r="C28" s="64">
        <v>11</v>
      </c>
      <c r="D28" s="208"/>
      <c r="E28" s="208"/>
      <c r="F28" s="10" t="str">
        <f t="shared" si="0"/>
        <v/>
      </c>
      <c r="G28" s="8"/>
      <c r="H28" s="5"/>
    </row>
    <row r="29" spans="1:8">
      <c r="A29" s="5"/>
      <c r="B29" s="6"/>
      <c r="C29" s="64">
        <v>12</v>
      </c>
      <c r="D29" s="208"/>
      <c r="E29" s="208"/>
      <c r="F29" s="10" t="str">
        <f t="shared" si="0"/>
        <v/>
      </c>
      <c r="G29" s="8"/>
      <c r="H29" s="5"/>
    </row>
    <row r="30" spans="1:8">
      <c r="A30" s="5"/>
      <c r="B30" s="6"/>
      <c r="C30" s="64">
        <v>13</v>
      </c>
      <c r="D30" s="208"/>
      <c r="E30" s="208"/>
      <c r="F30" s="10" t="str">
        <f t="shared" si="0"/>
        <v/>
      </c>
      <c r="G30" s="8"/>
      <c r="H30" s="5"/>
    </row>
    <row r="31" spans="1:8">
      <c r="A31" s="5"/>
      <c r="B31" s="6"/>
      <c r="C31" s="64">
        <v>14</v>
      </c>
      <c r="D31" s="208"/>
      <c r="E31" s="208"/>
      <c r="F31" s="10" t="str">
        <f t="shared" si="0"/>
        <v/>
      </c>
      <c r="G31" s="8"/>
      <c r="H31" s="5"/>
    </row>
    <row r="32" spans="1:8">
      <c r="A32" s="5"/>
      <c r="B32" s="6"/>
      <c r="C32" s="64">
        <v>15</v>
      </c>
      <c r="D32" s="208"/>
      <c r="E32" s="208"/>
      <c r="F32" s="10" t="str">
        <f t="shared" si="0"/>
        <v/>
      </c>
      <c r="G32" s="8"/>
      <c r="H32" s="5"/>
    </row>
    <row r="33" spans="1:8">
      <c r="A33" s="5"/>
      <c r="B33" s="6"/>
      <c r="C33" s="64">
        <v>16</v>
      </c>
      <c r="D33" s="208"/>
      <c r="E33" s="208"/>
      <c r="F33" s="10" t="str">
        <f t="shared" si="0"/>
        <v/>
      </c>
      <c r="G33" s="8"/>
      <c r="H33" s="5"/>
    </row>
    <row r="34" spans="1:8">
      <c r="A34" s="5"/>
      <c r="B34" s="6"/>
      <c r="C34" s="64">
        <v>17</v>
      </c>
      <c r="D34" s="208"/>
      <c r="E34" s="208"/>
      <c r="F34" s="10" t="str">
        <f t="shared" si="0"/>
        <v/>
      </c>
      <c r="G34" s="8"/>
      <c r="H34" s="5"/>
    </row>
    <row r="35" spans="1:8">
      <c r="A35" s="5"/>
      <c r="B35" s="6"/>
      <c r="C35" s="64">
        <v>18</v>
      </c>
      <c r="D35" s="208"/>
      <c r="E35" s="208"/>
      <c r="F35" s="10" t="str">
        <f t="shared" si="0"/>
        <v/>
      </c>
      <c r="G35" s="8"/>
      <c r="H35" s="5"/>
    </row>
    <row r="36" spans="1:8">
      <c r="A36" s="5"/>
      <c r="B36" s="6"/>
      <c r="C36" s="64">
        <v>19</v>
      </c>
      <c r="D36" s="208"/>
      <c r="E36" s="208"/>
      <c r="F36" s="10" t="str">
        <f t="shared" si="0"/>
        <v/>
      </c>
      <c r="G36" s="8"/>
      <c r="H36" s="5"/>
    </row>
    <row r="37" spans="1:8">
      <c r="A37" s="5"/>
      <c r="B37" s="6"/>
      <c r="C37" s="64">
        <v>20</v>
      </c>
      <c r="D37" s="208"/>
      <c r="E37" s="208"/>
      <c r="F37" s="10" t="str">
        <f t="shared" si="0"/>
        <v/>
      </c>
      <c r="G37" s="8"/>
      <c r="H37" s="5"/>
    </row>
    <row r="38" spans="1:8">
      <c r="A38" s="5"/>
      <c r="B38" s="6"/>
      <c r="C38" s="64">
        <v>21</v>
      </c>
      <c r="D38" s="208"/>
      <c r="E38" s="208"/>
      <c r="F38" s="10" t="str">
        <f t="shared" si="0"/>
        <v/>
      </c>
      <c r="G38" s="8"/>
      <c r="H38" s="5"/>
    </row>
    <row r="39" spans="1:8">
      <c r="A39" s="5"/>
      <c r="B39" s="6"/>
      <c r="C39" s="64">
        <v>22</v>
      </c>
      <c r="D39" s="208"/>
      <c r="E39" s="208"/>
      <c r="F39" s="10" t="str">
        <f t="shared" si="0"/>
        <v/>
      </c>
      <c r="G39" s="8"/>
      <c r="H39" s="5"/>
    </row>
    <row r="40" spans="1:8">
      <c r="A40" s="5"/>
      <c r="B40" s="6"/>
      <c r="C40" s="64">
        <v>23</v>
      </c>
      <c r="D40" s="208"/>
      <c r="E40" s="208"/>
      <c r="F40" s="10" t="str">
        <f t="shared" si="0"/>
        <v/>
      </c>
      <c r="G40" s="8"/>
      <c r="H40" s="5"/>
    </row>
    <row r="41" spans="1:8">
      <c r="A41" s="5"/>
      <c r="B41" s="6"/>
      <c r="C41" s="64">
        <v>24</v>
      </c>
      <c r="D41" s="208"/>
      <c r="E41" s="208"/>
      <c r="F41" s="10" t="str">
        <f t="shared" si="0"/>
        <v/>
      </c>
      <c r="G41" s="8"/>
      <c r="H41" s="5"/>
    </row>
    <row r="42" spans="1:8">
      <c r="A42" s="5"/>
      <c r="B42" s="6"/>
      <c r="C42" s="64">
        <v>25</v>
      </c>
      <c r="D42" s="208"/>
      <c r="E42" s="208"/>
      <c r="F42" s="10" t="str">
        <f t="shared" si="0"/>
        <v/>
      </c>
      <c r="G42" s="8"/>
      <c r="H42" s="5"/>
    </row>
    <row r="43" spans="1:8">
      <c r="A43" s="5"/>
      <c r="B43" s="6"/>
      <c r="C43" s="64">
        <v>26</v>
      </c>
      <c r="D43" s="208"/>
      <c r="E43" s="208"/>
      <c r="F43" s="10" t="str">
        <f t="shared" si="0"/>
        <v/>
      </c>
      <c r="G43" s="8"/>
      <c r="H43" s="5"/>
    </row>
    <row r="44" spans="1:8">
      <c r="A44" s="5"/>
      <c r="B44" s="6"/>
      <c r="C44" s="64">
        <v>27</v>
      </c>
      <c r="D44" s="208"/>
      <c r="E44" s="208"/>
      <c r="F44" s="10" t="str">
        <f t="shared" si="0"/>
        <v/>
      </c>
      <c r="G44" s="8"/>
      <c r="H44" s="5"/>
    </row>
    <row r="45" spans="1:8">
      <c r="A45" s="5"/>
      <c r="B45" s="6"/>
      <c r="C45" s="64">
        <v>28</v>
      </c>
      <c r="D45" s="208"/>
      <c r="E45" s="208"/>
      <c r="F45" s="10" t="str">
        <f t="shared" si="0"/>
        <v/>
      </c>
      <c r="G45" s="8"/>
      <c r="H45" s="5"/>
    </row>
    <row r="46" spans="1:8">
      <c r="A46" s="5"/>
      <c r="B46" s="6"/>
      <c r="C46" s="64">
        <v>29</v>
      </c>
      <c r="D46" s="208"/>
      <c r="E46" s="208"/>
      <c r="F46" s="10" t="str">
        <f t="shared" si="0"/>
        <v/>
      </c>
      <c r="G46" s="8"/>
      <c r="H46" s="5"/>
    </row>
    <row r="47" spans="1:8">
      <c r="A47" s="5"/>
      <c r="B47" s="6"/>
      <c r="C47" s="64">
        <v>30</v>
      </c>
      <c r="D47" s="208"/>
      <c r="E47" s="208"/>
      <c r="F47" s="206" t="str">
        <f t="shared" si="0"/>
        <v/>
      </c>
      <c r="G47" s="8"/>
      <c r="H47" s="5"/>
    </row>
    <row r="48" spans="1:8">
      <c r="A48" s="5"/>
      <c r="B48" s="6"/>
      <c r="C48" s="64">
        <v>31</v>
      </c>
      <c r="D48" s="221"/>
      <c r="E48" s="210"/>
      <c r="F48" s="10" t="str">
        <f t="shared" si="0"/>
        <v/>
      </c>
      <c r="G48" s="8"/>
      <c r="H48" s="5"/>
    </row>
    <row r="49" spans="1:8">
      <c r="A49" s="5"/>
      <c r="B49" s="6"/>
      <c r="C49" s="64">
        <v>32</v>
      </c>
      <c r="D49" s="221"/>
      <c r="E49" s="210"/>
      <c r="F49" s="10" t="str">
        <f t="shared" si="0"/>
        <v/>
      </c>
      <c r="G49" s="8"/>
      <c r="H49" s="5"/>
    </row>
    <row r="50" spans="1:8">
      <c r="A50" s="5"/>
      <c r="B50" s="6"/>
      <c r="C50" s="216" t="s">
        <v>82</v>
      </c>
      <c r="D50" s="216"/>
      <c r="E50" s="216"/>
      <c r="F50" s="7"/>
      <c r="G50" s="8"/>
      <c r="H50" s="5"/>
    </row>
    <row r="51" spans="1:8">
      <c r="A51" s="5"/>
      <c r="B51" s="6"/>
      <c r="C51" s="220" t="s">
        <v>84</v>
      </c>
      <c r="D51" s="220"/>
      <c r="E51" s="80" t="s">
        <v>83</v>
      </c>
      <c r="F51" s="7"/>
      <c r="G51" s="8"/>
      <c r="H51" s="5"/>
    </row>
    <row r="52" spans="1:8">
      <c r="A52" s="5"/>
      <c r="B52" s="6"/>
      <c r="C52" s="218"/>
      <c r="D52" s="219"/>
      <c r="E52" s="218"/>
      <c r="F52" s="7"/>
      <c r="G52" s="8"/>
      <c r="H52" s="5"/>
    </row>
    <row r="53" spans="1:8">
      <c r="A53" s="5"/>
      <c r="B53" s="6"/>
      <c r="C53" s="219"/>
      <c r="D53" s="219"/>
      <c r="E53" s="219"/>
      <c r="F53" s="7"/>
      <c r="G53" s="8"/>
      <c r="H53" s="5"/>
    </row>
    <row r="54" spans="1:8">
      <c r="A54" s="5"/>
      <c r="B54" s="6"/>
      <c r="C54" s="219"/>
      <c r="D54" s="219"/>
      <c r="E54" s="219"/>
      <c r="F54" s="7"/>
      <c r="G54" s="8"/>
      <c r="H54" s="5"/>
    </row>
    <row r="55" spans="1:8">
      <c r="A55" s="5"/>
      <c r="B55" s="6"/>
      <c r="C55" s="219"/>
      <c r="D55" s="219"/>
      <c r="E55" s="219"/>
      <c r="F55" s="7"/>
      <c r="G55" s="8"/>
      <c r="H55" s="5"/>
    </row>
    <row r="56" spans="1:8">
      <c r="A56" s="5"/>
      <c r="B56" s="6"/>
      <c r="C56" s="219"/>
      <c r="D56" s="219"/>
      <c r="E56" s="219"/>
      <c r="F56" s="7"/>
      <c r="G56" s="8"/>
      <c r="H56" s="5"/>
    </row>
    <row r="57" spans="1:8">
      <c r="A57" s="5"/>
      <c r="B57" s="6"/>
      <c r="C57" s="219"/>
      <c r="D57" s="219"/>
      <c r="E57" s="219"/>
      <c r="F57" s="7"/>
      <c r="G57" s="8"/>
      <c r="H57" s="5"/>
    </row>
    <row r="58" spans="1:8">
      <c r="A58" s="5"/>
      <c r="B58" s="6"/>
      <c r="C58" s="217" t="s">
        <v>85</v>
      </c>
      <c r="D58" s="217"/>
      <c r="E58" s="79" t="s">
        <v>86</v>
      </c>
      <c r="F58" s="7"/>
      <c r="G58" s="8"/>
      <c r="H58" s="5"/>
    </row>
    <row r="59" spans="1:8">
      <c r="A59" s="5"/>
      <c r="B59" s="6"/>
      <c r="C59" s="218"/>
      <c r="D59" s="219"/>
      <c r="E59" s="218"/>
      <c r="F59" s="7"/>
      <c r="G59" s="8"/>
      <c r="H59" s="5"/>
    </row>
    <row r="60" spans="1:8">
      <c r="A60" s="5"/>
      <c r="B60" s="6"/>
      <c r="C60" s="219"/>
      <c r="D60" s="219"/>
      <c r="E60" s="219"/>
      <c r="F60" s="7"/>
      <c r="G60" s="8"/>
      <c r="H60" s="5"/>
    </row>
    <row r="61" spans="1:8">
      <c r="A61" s="5"/>
      <c r="B61" s="6"/>
      <c r="C61" s="219"/>
      <c r="D61" s="219"/>
      <c r="E61" s="219"/>
      <c r="F61" s="7"/>
      <c r="G61" s="8"/>
      <c r="H61" s="5"/>
    </row>
    <row r="62" spans="1:8">
      <c r="A62" s="5"/>
      <c r="B62" s="6"/>
      <c r="C62" s="219"/>
      <c r="D62" s="219"/>
      <c r="E62" s="219"/>
      <c r="F62" s="7"/>
      <c r="G62" s="8"/>
      <c r="H62" s="5"/>
    </row>
    <row r="63" spans="1:8">
      <c r="A63" s="5"/>
      <c r="B63" s="6"/>
      <c r="C63" s="219"/>
      <c r="D63" s="219"/>
      <c r="E63" s="219"/>
      <c r="F63" s="7"/>
      <c r="G63" s="8"/>
      <c r="H63" s="5"/>
    </row>
    <row r="64" spans="1:8">
      <c r="A64" s="5"/>
      <c r="B64" s="6"/>
      <c r="C64" s="219"/>
      <c r="D64" s="219"/>
      <c r="E64" s="219"/>
      <c r="F64" s="7"/>
      <c r="G64" s="8"/>
      <c r="H64" s="5"/>
    </row>
    <row r="65" spans="1:8">
      <c r="A65" s="5"/>
      <c r="B65" s="11"/>
      <c r="C65" s="12"/>
      <c r="D65" s="13"/>
      <c r="E65" s="13"/>
      <c r="F65" s="13"/>
      <c r="G65" s="14"/>
      <c r="H65" s="5"/>
    </row>
    <row r="66" spans="1:8">
      <c r="A66" s="5"/>
      <c r="B66" s="5"/>
      <c r="C66" s="24"/>
      <c r="D66" s="5"/>
      <c r="E66" s="5"/>
      <c r="F66" s="5"/>
      <c r="G66" s="5"/>
      <c r="H66" s="5"/>
    </row>
  </sheetData>
  <mergeCells count="52">
    <mergeCell ref="B2:G2"/>
    <mergeCell ref="C4:E4"/>
    <mergeCell ref="D9:E9"/>
    <mergeCell ref="C52:D57"/>
    <mergeCell ref="E52:E57"/>
    <mergeCell ref="D24:E24"/>
    <mergeCell ref="D25:E25"/>
    <mergeCell ref="D26:E26"/>
    <mergeCell ref="D27:E27"/>
    <mergeCell ref="D28:E28"/>
    <mergeCell ref="D20:E20"/>
    <mergeCell ref="D18:E18"/>
    <mergeCell ref="D21:E21"/>
    <mergeCell ref="D22:E22"/>
    <mergeCell ref="D23:E23"/>
    <mergeCell ref="D14:E14"/>
    <mergeCell ref="C58:D58"/>
    <mergeCell ref="C59:D64"/>
    <mergeCell ref="E59:E64"/>
    <mergeCell ref="D29:E29"/>
    <mergeCell ref="D30:E30"/>
    <mergeCell ref="D31:E31"/>
    <mergeCell ref="D32:E32"/>
    <mergeCell ref="C51:D51"/>
    <mergeCell ref="D33:E33"/>
    <mergeCell ref="D34:E34"/>
    <mergeCell ref="D35:E35"/>
    <mergeCell ref="D48:E48"/>
    <mergeCell ref="D49:E49"/>
    <mergeCell ref="C50:E50"/>
    <mergeCell ref="D36:E36"/>
    <mergeCell ref="D37:E37"/>
    <mergeCell ref="D19:E19"/>
    <mergeCell ref="D15:E15"/>
    <mergeCell ref="D16:E16"/>
    <mergeCell ref="C17:E17"/>
    <mergeCell ref="D8:E8"/>
    <mergeCell ref="D7:E7"/>
    <mergeCell ref="D5:E5"/>
    <mergeCell ref="C11:E11"/>
    <mergeCell ref="D13:E13"/>
    <mergeCell ref="D6:E6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</mergeCells>
  <conditionalFormatting sqref="D6">
    <cfRule type="cellIs" dxfId="49" priority="1" operator="equal">
      <formula>"CRÍTICO"</formula>
    </cfRule>
  </conditionalFormatting>
  <conditionalFormatting sqref="D6">
    <cfRule type="cellIs" dxfId="48" priority="2" operator="equal">
      <formula>"MUITO ALTO"</formula>
    </cfRule>
  </conditionalFormatting>
  <conditionalFormatting sqref="D6">
    <cfRule type="cellIs" dxfId="47" priority="3" operator="equal">
      <formula>"ALTO"</formula>
    </cfRule>
  </conditionalFormatting>
  <conditionalFormatting sqref="D6">
    <cfRule type="cellIs" dxfId="46" priority="4" operator="equal">
      <formula>"MÉDIO"</formula>
    </cfRule>
  </conditionalFormatting>
  <conditionalFormatting sqref="D6">
    <cfRule type="cellIs" dxfId="45" priority="5" operator="equal">
      <formula>"BAIXO"</formula>
    </cfRule>
  </conditionalFormatting>
  <conditionalFormatting sqref="D6">
    <cfRule type="cellIs" dxfId="44" priority="6" operator="equal">
      <formula>"MUITO BAIXO"</formula>
    </cfRule>
  </conditionalFormatting>
  <dataValidations count="1">
    <dataValidation type="list" allowBlank="1" sqref="D14">
      <formula1>"SIM,NÃO"</formula1>
    </dataValidation>
  </dataValidations>
  <pageMargins left="0.51180555555555496" right="0.51180555555555496" top="0.78749999999999998" bottom="0.78749999999999998" header="0" footer="0"/>
  <pageSetup paperSize="9" scale="7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Apoio!$H$23:$H$28</xm:f>
          </x14:formula1>
          <xm:sqref>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I54"/>
  <sheetViews>
    <sheetView showGridLines="0" topLeftCell="A4" zoomScale="85" zoomScaleNormal="85" workbookViewId="0">
      <selection activeCell="AC6" sqref="AC6"/>
    </sheetView>
  </sheetViews>
  <sheetFormatPr defaultColWidth="12.5703125" defaultRowHeight="12.75"/>
  <cols>
    <col min="1" max="1" width="2" style="35" customWidth="1"/>
    <col min="2" max="2" width="3.7109375" style="35" hidden="1" customWidth="1"/>
    <col min="3" max="3" width="8.140625" style="35" customWidth="1"/>
    <col min="4" max="4" width="23" style="35" customWidth="1"/>
    <col min="5" max="5" width="34.140625" style="35" customWidth="1"/>
    <col min="6" max="6" width="22.5703125" style="35" customWidth="1"/>
    <col min="7" max="7" width="21.5703125" style="35" customWidth="1"/>
    <col min="8" max="8" width="2.140625" style="35" customWidth="1"/>
    <col min="9" max="9" width="27.28515625" style="35" customWidth="1"/>
    <col min="10" max="10" width="8.7109375" style="35" customWidth="1"/>
    <col min="11" max="11" width="33.42578125" style="35" customWidth="1"/>
    <col min="12" max="12" width="2.140625" style="35" customWidth="1"/>
    <col min="13" max="13" width="4" style="35" customWidth="1"/>
    <col min="14" max="14" width="6.42578125" style="35" customWidth="1"/>
    <col min="15" max="15" width="41.85546875" style="35" customWidth="1"/>
    <col min="16" max="16" width="3.28515625" style="35" customWidth="1"/>
    <col min="17" max="17" width="6.28515625" style="35" customWidth="1"/>
    <col min="18" max="18" width="33.28515625" style="35" customWidth="1"/>
    <col min="19" max="19" width="4.140625" style="35" bestFit="1" customWidth="1"/>
    <col min="20" max="20" width="8.42578125" style="35" customWidth="1"/>
    <col min="21" max="21" width="2.28515625" style="35" customWidth="1"/>
    <col min="22" max="22" width="10.140625" style="35" customWidth="1"/>
    <col min="23" max="23" width="8.85546875" style="35" bestFit="1" customWidth="1"/>
    <col min="24" max="24" width="14.42578125" style="35" customWidth="1"/>
    <col min="25" max="25" width="23.140625" style="35" customWidth="1"/>
    <col min="26" max="26" width="15" style="35" bestFit="1" customWidth="1"/>
    <col min="27" max="27" width="16.140625" style="35" customWidth="1"/>
    <col min="28" max="29" width="10.28515625" style="35" bestFit="1" customWidth="1"/>
    <col min="30" max="30" width="2" style="35" customWidth="1"/>
    <col min="31" max="31" width="10.5703125" style="35" customWidth="1"/>
    <col min="32" max="32" width="4.7109375" style="35" bestFit="1" customWidth="1"/>
    <col min="33" max="33" width="6.5703125" style="35" customWidth="1"/>
    <col min="34" max="16384" width="12.5703125" style="35"/>
  </cols>
  <sheetData>
    <row r="1" spans="1:35" s="34" customForma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</row>
    <row r="2" spans="1:35" s="34" customFormat="1">
      <c r="A2" s="41"/>
      <c r="B2" s="39"/>
      <c r="C2" s="39"/>
      <c r="D2" s="54"/>
      <c r="E2" s="39"/>
      <c r="F2" s="39"/>
      <c r="G2" s="40"/>
      <c r="H2" s="39"/>
      <c r="I2" s="40"/>
      <c r="J2" s="40"/>
      <c r="K2" s="40"/>
      <c r="L2" s="40"/>
    </row>
    <row r="3" spans="1:35" s="45" customFormat="1" ht="25.5">
      <c r="A3" s="42"/>
      <c r="B3" s="227" t="s">
        <v>93</v>
      </c>
      <c r="C3" s="228"/>
      <c r="D3" s="228"/>
      <c r="E3" s="228"/>
      <c r="F3" s="228"/>
      <c r="G3" s="229"/>
      <c r="H3" s="43"/>
      <c r="I3" s="230" t="s">
        <v>94</v>
      </c>
      <c r="J3" s="231"/>
      <c r="K3" s="231"/>
      <c r="L3" s="44"/>
      <c r="M3" s="232" t="s">
        <v>68</v>
      </c>
      <c r="N3" s="233"/>
      <c r="O3" s="233"/>
      <c r="P3" s="233"/>
      <c r="Q3" s="233"/>
      <c r="R3" s="233"/>
      <c r="S3" s="233"/>
      <c r="T3" s="234"/>
      <c r="V3" s="232" t="s">
        <v>107</v>
      </c>
      <c r="W3" s="233"/>
      <c r="X3" s="233"/>
      <c r="Y3" s="233"/>
      <c r="Z3" s="233"/>
      <c r="AA3" s="81" t="s">
        <v>125</v>
      </c>
      <c r="AB3" s="238"/>
      <c r="AC3" s="215"/>
      <c r="AE3" s="235" t="s">
        <v>11</v>
      </c>
      <c r="AF3" s="235"/>
      <c r="AG3" s="235"/>
    </row>
    <row r="4" spans="1:35" s="45" customFormat="1" ht="38.25">
      <c r="A4" s="42"/>
      <c r="B4" s="53" t="s">
        <v>114</v>
      </c>
      <c r="C4" s="36" t="s">
        <v>142</v>
      </c>
      <c r="D4" s="36" t="s">
        <v>0</v>
      </c>
      <c r="E4" s="36" t="s">
        <v>66</v>
      </c>
      <c r="F4" s="36" t="s">
        <v>9</v>
      </c>
      <c r="G4" s="36" t="s">
        <v>67</v>
      </c>
      <c r="H4" s="43"/>
      <c r="I4" s="36" t="s">
        <v>95</v>
      </c>
      <c r="J4" s="230" t="s">
        <v>96</v>
      </c>
      <c r="K4" s="230"/>
      <c r="L4" s="44"/>
      <c r="M4" s="230" t="s">
        <v>7</v>
      </c>
      <c r="N4" s="231"/>
      <c r="O4" s="231"/>
      <c r="P4" s="230" t="s">
        <v>8</v>
      </c>
      <c r="Q4" s="231"/>
      <c r="R4" s="231"/>
      <c r="S4" s="230" t="s">
        <v>12</v>
      </c>
      <c r="T4" s="230"/>
      <c r="V4" s="1" t="s">
        <v>13</v>
      </c>
      <c r="W4" s="236" t="s">
        <v>87</v>
      </c>
      <c r="X4" s="237"/>
      <c r="Y4" s="1" t="s">
        <v>88</v>
      </c>
      <c r="Z4" s="1" t="s">
        <v>89</v>
      </c>
      <c r="AA4" s="1" t="s">
        <v>117</v>
      </c>
      <c r="AB4" s="1" t="s">
        <v>91</v>
      </c>
      <c r="AC4" s="1" t="s">
        <v>92</v>
      </c>
      <c r="AE4" s="37" t="s">
        <v>4</v>
      </c>
      <c r="AF4" s="235" t="s">
        <v>11</v>
      </c>
      <c r="AG4" s="235"/>
    </row>
    <row r="5" spans="1:35">
      <c r="A5" s="46"/>
      <c r="B5" s="4">
        <v>1</v>
      </c>
      <c r="C5" s="60" t="str">
        <f>IF(D5="","",CONCATENATE("RISCO ",B5))</f>
        <v/>
      </c>
      <c r="D5" s="3"/>
      <c r="E5" s="4"/>
      <c r="F5" s="4"/>
      <c r="G5" s="4"/>
      <c r="H5" s="47"/>
      <c r="I5" s="4"/>
      <c r="J5" s="4"/>
      <c r="K5" s="60" t="str">
        <f>IFERROR(
IF(J5="","",
VLOOKUP(J5,Apoio!$B$5:$F$9,2,0)),"-")</f>
        <v/>
      </c>
      <c r="L5" s="48"/>
      <c r="M5" s="49"/>
      <c r="N5" s="60" t="str">
        <f>IF(M5="","",
VLOOKUP(M5,Apoio!$H$4:$P$9,2,0))</f>
        <v/>
      </c>
      <c r="O5" s="60" t="str">
        <f>IF(M5="","",
VLOOKUP(M5,Apoio!$H$4:$P$9,4,0))</f>
        <v/>
      </c>
      <c r="P5" s="49"/>
      <c r="Q5" s="60" t="str">
        <f>IF(P5="","",
VLOOKUP(P5,Apoio!$H$13:$P$19,2,0))</f>
        <v/>
      </c>
      <c r="R5" s="60" t="str">
        <f>IF(P5="","",
VLOOKUP(P5,Apoio!$H$13:$P$19,4,0))</f>
        <v/>
      </c>
      <c r="S5" s="61" t="str">
        <f t="shared" ref="S5:S54" si="0">IF(OR(M5="",P5=""),"",M5*P5)</f>
        <v/>
      </c>
      <c r="T5" s="60" t="str">
        <f>IF(OR(M5="",P5=""),"",
IF(S5&lt;=Apoio!$M$23,Apoio!$H$23,
IF(S5&lt;=Apoio!$M$24,Apoio!$H$24,
IF(S5&lt;=Apoio!$M$25,Apoio!$H$25,
IF(S5&lt;=Apoio!$M$26,Apoio!$H$26,
IF(S5&lt;=Apoio!$M$27,Apoio!$H$27,
IF(S5&gt;Apoio!$M$27,Apoio!$H$28,)))))))</f>
        <v/>
      </c>
      <c r="V5" s="59" t="str">
        <f>IFERROR(VLOOKUP('1. Ambiente'!D$6,Apoio!$R$4:$X$9,MATCH(T5,Apoio!$R$4:$X$4,0),0),"-")</f>
        <v>-</v>
      </c>
      <c r="W5" s="16"/>
      <c r="X5" s="73" t="str">
        <f>IF(W5="","",
VLOOKUP(W5,Apoio!$R$22:$S$25,2,0))</f>
        <v/>
      </c>
      <c r="Y5" s="52"/>
      <c r="Z5" s="52"/>
      <c r="AA5" s="16"/>
      <c r="AB5" s="17"/>
      <c r="AC5" s="17"/>
      <c r="AE5" s="60" t="str">
        <f>IFERROR(
IF(J5="","",
VLOOKUP(J5,Apoio!$B$5:$F$9,4,0)),"-")</f>
        <v/>
      </c>
      <c r="AF5" s="62" t="str">
        <f>IFERROR(IF(OR(S5="-",J5="-"),"-",
S5/AE5),"-")</f>
        <v>-</v>
      </c>
      <c r="AG5" s="60" t="str">
        <f>IF(AF5="-","-",
IF(AND(AF5&gt;=Apoio!$K$23,AF5&lt;Apoio!$M$23),Apoio!$H$23,
IF(AND(AF5&gt;=Apoio!$K$24,AF5&lt;Apoio!$M$24),Apoio!$H$24,
IF(AND(AF5&gt;=Apoio!$K$25,AF5&lt;Apoio!$M$25),Apoio!$H$25,
IF(AND(AF5&gt;=Apoio!$K$26,AF5&lt;Apoio!$M$26),Apoio!$H$26,
IF(AND(AF5&gt;=Apoio!$K$27,AF5&lt;Apoio!$M$27),Apoio!$H$27,
IF(AF5&gt;=Apoio!$K$28,Apoio!$H$28)))))))</f>
        <v>-</v>
      </c>
    </row>
    <row r="6" spans="1:35">
      <c r="A6" s="46"/>
      <c r="B6" s="4">
        <v>2</v>
      </c>
      <c r="C6" s="167" t="str">
        <f t="shared" ref="C6:C54" si="1">IF(D6="","",CONCATENATE("RISCO ",B6))</f>
        <v/>
      </c>
      <c r="D6" s="4"/>
      <c r="E6" s="4"/>
      <c r="F6" s="4"/>
      <c r="G6" s="4"/>
      <c r="H6" s="47"/>
      <c r="I6" s="4"/>
      <c r="J6" s="4"/>
      <c r="K6" s="60" t="str">
        <f>IFERROR(
IF(J6="","",
VLOOKUP(J6,Apoio!$B$5:$F$9,2,0)),"-")</f>
        <v/>
      </c>
      <c r="L6" s="48"/>
      <c r="M6" s="49"/>
      <c r="N6" s="60" t="str">
        <f>IF(M6="","",
VLOOKUP(M6,Apoio!$H$4:$P$9,2,0))</f>
        <v/>
      </c>
      <c r="O6" s="60" t="str">
        <f>IF(M6="","",
VLOOKUP(M6,Apoio!$H$4:$P$9,4,0))</f>
        <v/>
      </c>
      <c r="P6" s="49"/>
      <c r="Q6" s="60" t="str">
        <f>IF(P6="","",
VLOOKUP(P6,Apoio!$H$13:$P$19,2,0))</f>
        <v/>
      </c>
      <c r="R6" s="60" t="str">
        <f>IF(P6="","",
VLOOKUP(P6,Apoio!$H$13:$P$19,4,0))</f>
        <v/>
      </c>
      <c r="S6" s="61" t="str">
        <f t="shared" si="0"/>
        <v/>
      </c>
      <c r="T6" s="60" t="str">
        <f>IF(OR(M6="",P6=""),"",
IF(S6&lt;=Apoio!$M$23,Apoio!$H$23,
IF(S6&lt;=Apoio!$M$24,Apoio!$H$24,
IF(S6&lt;=Apoio!$M$25,Apoio!$H$25,
IF(S6&lt;=Apoio!$M$26,Apoio!$H$26,
IF(S6&lt;=Apoio!$M$27,Apoio!$H$27,
IF(S6&gt;Apoio!$M$27,Apoio!$H$28,)))))))</f>
        <v/>
      </c>
      <c r="V6" s="59" t="str">
        <f>IFERROR(VLOOKUP('1. Ambiente'!D$6,Apoio!$R$4:$X$9,MATCH(T6,Apoio!$R$4:$X$4,0),0),"-")</f>
        <v>-</v>
      </c>
      <c r="W6" s="16"/>
      <c r="X6" s="73" t="str">
        <f>IF(W6="","",
VLOOKUP(W6,Apoio!$R$22:$S$25,2,0))</f>
        <v/>
      </c>
      <c r="Y6" s="52"/>
      <c r="Z6" s="52"/>
      <c r="AA6" s="52"/>
      <c r="AB6" s="17"/>
      <c r="AC6" s="17"/>
      <c r="AE6" s="165" t="str">
        <f>IFERROR(
IF(J6="","",
VLOOKUP(J6,Apoio!$B$5:$F$9,4,0)),"-")</f>
        <v/>
      </c>
      <c r="AF6" s="62" t="str">
        <f t="shared" ref="AF6:AF54" si="2">IFERROR(IF(OR(S6="-",J6="-"),"-",
S6/AE6),"-")</f>
        <v>-</v>
      </c>
      <c r="AG6" s="165" t="str">
        <f>IF(AF6="-","-",
IF(AND(AF6&gt;=Apoio!$K$23,AF6&lt;Apoio!$M$23),Apoio!$H$23,
IF(AND(AF6&gt;=Apoio!$K$24,AF6&lt;Apoio!$M$24),Apoio!$H$24,
IF(AND(AF6&gt;=Apoio!$K$25,AF6&lt;Apoio!$M$25),Apoio!$H$25,
IF(AND(AF6&gt;=Apoio!$K$26,AF6&lt;Apoio!$M$26),Apoio!$H$26,
IF(AND(AF6&gt;=Apoio!$K$27,AF6&lt;Apoio!$M$27),Apoio!$H$27,
IF(AF6&gt;=Apoio!$K$28,Apoio!$H$28)))))))</f>
        <v>-</v>
      </c>
    </row>
    <row r="7" spans="1:35">
      <c r="A7" s="46"/>
      <c r="B7" s="4">
        <v>3</v>
      </c>
      <c r="C7" s="167" t="str">
        <f t="shared" si="1"/>
        <v/>
      </c>
      <c r="D7" s="4"/>
      <c r="E7" s="4"/>
      <c r="F7" s="4"/>
      <c r="G7" s="4"/>
      <c r="H7" s="47"/>
      <c r="I7" s="4"/>
      <c r="J7" s="4"/>
      <c r="K7" s="60" t="str">
        <f>IFERROR(
IF(J7="","",
VLOOKUP(J7,Apoio!$B$5:$F$9,2,0)),"-")</f>
        <v/>
      </c>
      <c r="L7" s="48"/>
      <c r="M7" s="49"/>
      <c r="N7" s="60" t="str">
        <f>IF(M7="","",
VLOOKUP(M7,Apoio!$H$4:$P$9,2,0))</f>
        <v/>
      </c>
      <c r="O7" s="60" t="str">
        <f>IF(M7="","",
VLOOKUP(M7,Apoio!$H$4:$P$9,4,0))</f>
        <v/>
      </c>
      <c r="P7" s="49"/>
      <c r="Q7" s="60" t="str">
        <f>IF(P7="","",
VLOOKUP(P7,Apoio!$H$13:$P$19,2,0))</f>
        <v/>
      </c>
      <c r="R7" s="60" t="str">
        <f>IF(P7="","",
VLOOKUP(P7,Apoio!$H$13:$P$19,4,0))</f>
        <v/>
      </c>
      <c r="S7" s="61" t="str">
        <f t="shared" si="0"/>
        <v/>
      </c>
      <c r="T7" s="60" t="str">
        <f>IF(OR(M7="",P7=""),"",
IF(S7&lt;=Apoio!$M$23,Apoio!$H$23,
IF(S7&lt;=Apoio!$M$24,Apoio!$H$24,
IF(S7&lt;=Apoio!$M$25,Apoio!$H$25,
IF(S7&lt;=Apoio!$M$26,Apoio!$H$26,
IF(S7&lt;=Apoio!$M$27,Apoio!$H$27,
IF(S7&gt;Apoio!$M$27,Apoio!$H$28,)))))))</f>
        <v/>
      </c>
      <c r="V7" s="59" t="str">
        <f>IFERROR(VLOOKUP('1. Ambiente'!D$6,Apoio!$R$4:$X$9,MATCH(T7,Apoio!$R$4:$X$4,0),0),"-")</f>
        <v>-</v>
      </c>
      <c r="W7" s="16"/>
      <c r="X7" s="73" t="str">
        <f>IF(W7="","",
VLOOKUP(W7,Apoio!$R$22:$S$25,2,0))</f>
        <v/>
      </c>
      <c r="Y7" s="52"/>
      <c r="Z7" s="52"/>
      <c r="AA7" s="16"/>
      <c r="AB7" s="17"/>
      <c r="AC7" s="17"/>
      <c r="AE7" s="165" t="str">
        <f>IFERROR(
IF(J7="","",
VLOOKUP(J7,Apoio!$B$5:$F$9,4,0)),"-")</f>
        <v/>
      </c>
      <c r="AF7" s="62" t="str">
        <f t="shared" si="2"/>
        <v>-</v>
      </c>
      <c r="AG7" s="165" t="str">
        <f>IF(AF7="-","-",
IF(AND(AF7&gt;=Apoio!$K$23,AF7&lt;Apoio!$M$23),Apoio!$H$23,
IF(AND(AF7&gt;=Apoio!$K$24,AF7&lt;Apoio!$M$24),Apoio!$H$24,
IF(AND(AF7&gt;=Apoio!$K$25,AF7&lt;Apoio!$M$25),Apoio!$H$25,
IF(AND(AF7&gt;=Apoio!$K$26,AF7&lt;Apoio!$M$26),Apoio!$H$26,
IF(AND(AF7&gt;=Apoio!$K$27,AF7&lt;Apoio!$M$27),Apoio!$H$27,
IF(AF7&gt;=Apoio!$K$28,Apoio!$H$28)))))))</f>
        <v>-</v>
      </c>
    </row>
    <row r="8" spans="1:35">
      <c r="A8" s="46"/>
      <c r="B8" s="4">
        <v>4</v>
      </c>
      <c r="C8" s="167" t="str">
        <f t="shared" si="1"/>
        <v/>
      </c>
      <c r="D8" s="4"/>
      <c r="E8" s="4"/>
      <c r="F8" s="4"/>
      <c r="G8" s="4"/>
      <c r="H8" s="47"/>
      <c r="I8" s="4"/>
      <c r="J8" s="4"/>
      <c r="K8" s="60" t="str">
        <f>IFERROR(
IF(J8="","",
VLOOKUP(J8,Apoio!$B$5:$F$9,2,0)),"-")</f>
        <v/>
      </c>
      <c r="L8" s="48"/>
      <c r="M8" s="49"/>
      <c r="N8" s="60" t="str">
        <f>IF(M8="","",
VLOOKUP(M8,Apoio!$H$4:$P$9,2,0))</f>
        <v/>
      </c>
      <c r="O8" s="60" t="str">
        <f>IF(M8="","",
VLOOKUP(M8,Apoio!$H$4:$P$9,4,0))</f>
        <v/>
      </c>
      <c r="P8" s="49"/>
      <c r="Q8" s="60" t="str">
        <f>IF(P8="","",
VLOOKUP(P8,Apoio!$H$13:$P$19,2,0))</f>
        <v/>
      </c>
      <c r="R8" s="60" t="str">
        <f>IF(P8="","",
VLOOKUP(P8,Apoio!$H$13:$P$19,4,0))</f>
        <v/>
      </c>
      <c r="S8" s="61" t="str">
        <f t="shared" si="0"/>
        <v/>
      </c>
      <c r="T8" s="60" t="str">
        <f>IF(OR(M8="",P8=""),"",
IF(S8&lt;=Apoio!$M$23,Apoio!$H$23,
IF(S8&lt;=Apoio!$M$24,Apoio!$H$24,
IF(S8&lt;=Apoio!$M$25,Apoio!$H$25,
IF(S8&lt;=Apoio!$M$26,Apoio!$H$26,
IF(S8&lt;=Apoio!$M$27,Apoio!$H$27,
IF(S8&gt;Apoio!$M$27,Apoio!$H$28,)))))))</f>
        <v/>
      </c>
      <c r="V8" s="59" t="str">
        <f>IFERROR(VLOOKUP('1. Ambiente'!D$6,Apoio!$R$4:$X$9,MATCH(T8,Apoio!$R$4:$X$4,0),0),"-")</f>
        <v>-</v>
      </c>
      <c r="W8" s="16"/>
      <c r="X8" s="73" t="str">
        <f>IF(W8="","",
VLOOKUP(W8,Apoio!$R$22:$S$25,2,0))</f>
        <v/>
      </c>
      <c r="Y8" s="52"/>
      <c r="Z8" s="52"/>
      <c r="AA8" s="16"/>
      <c r="AB8" s="17"/>
      <c r="AC8" s="17"/>
      <c r="AE8" s="165" t="str">
        <f>IFERROR(
IF(J8="","",
VLOOKUP(J8,Apoio!$B$5:$F$9,4,0)),"-")</f>
        <v/>
      </c>
      <c r="AF8" s="62" t="str">
        <f t="shared" si="2"/>
        <v>-</v>
      </c>
      <c r="AG8" s="165" t="str">
        <f>IF(AF8="-","-",
IF(AND(AF8&gt;=Apoio!$K$23,AF8&lt;Apoio!$M$23),Apoio!$H$23,
IF(AND(AF8&gt;=Apoio!$K$24,AF8&lt;Apoio!$M$24),Apoio!$H$24,
IF(AND(AF8&gt;=Apoio!$K$25,AF8&lt;Apoio!$M$25),Apoio!$H$25,
IF(AND(AF8&gt;=Apoio!$K$26,AF8&lt;Apoio!$M$26),Apoio!$H$26,
IF(AND(AF8&gt;=Apoio!$K$27,AF8&lt;Apoio!$M$27),Apoio!$H$27,
IF(AF8&gt;=Apoio!$K$28,Apoio!$H$28)))))))</f>
        <v>-</v>
      </c>
    </row>
    <row r="9" spans="1:35">
      <c r="A9" s="46"/>
      <c r="B9" s="4">
        <v>5</v>
      </c>
      <c r="C9" s="167" t="str">
        <f t="shared" si="1"/>
        <v/>
      </c>
      <c r="D9" s="4"/>
      <c r="E9" s="4"/>
      <c r="F9" s="4"/>
      <c r="G9" s="4"/>
      <c r="H9" s="47"/>
      <c r="I9" s="4"/>
      <c r="J9" s="4"/>
      <c r="K9" s="60" t="str">
        <f>IFERROR(
IF(J9="","",
VLOOKUP(J9,Apoio!$B$5:$F$9,2,0)),"-")</f>
        <v/>
      </c>
      <c r="L9" s="48"/>
      <c r="M9" s="49"/>
      <c r="N9" s="60" t="str">
        <f>IF(M9="","",
VLOOKUP(M9,Apoio!$H$4:$P$9,2,0))</f>
        <v/>
      </c>
      <c r="O9" s="60" t="str">
        <f>IF(M9="","",
VLOOKUP(M9,Apoio!$H$4:$P$9,4,0))</f>
        <v/>
      </c>
      <c r="P9" s="49"/>
      <c r="Q9" s="60" t="str">
        <f>IF(P9="","",
VLOOKUP(P9,Apoio!$H$13:$P$19,2,0))</f>
        <v/>
      </c>
      <c r="R9" s="60" t="str">
        <f>IF(P9="","",
VLOOKUP(P9,Apoio!$H$13:$P$19,4,0))</f>
        <v/>
      </c>
      <c r="S9" s="61" t="str">
        <f t="shared" si="0"/>
        <v/>
      </c>
      <c r="T9" s="60" t="str">
        <f>IF(OR(M9="",P9=""),"",
IF(S9&lt;=Apoio!$M$23,Apoio!$H$23,
IF(S9&lt;=Apoio!$M$24,Apoio!$H$24,
IF(S9&lt;=Apoio!$M$25,Apoio!$H$25,
IF(S9&lt;=Apoio!$M$26,Apoio!$H$26,
IF(S9&lt;=Apoio!$M$27,Apoio!$H$27,
IF(S9&gt;Apoio!$M$27,Apoio!$H$28,)))))))</f>
        <v/>
      </c>
      <c r="V9" s="59" t="str">
        <f>IFERROR(VLOOKUP('1. Ambiente'!D$6,Apoio!$R$4:$X$9,MATCH(T9,Apoio!$R$4:$X$4,0),0),"-")</f>
        <v>-</v>
      </c>
      <c r="W9" s="16"/>
      <c r="X9" s="73" t="str">
        <f>IF(W9="","",
VLOOKUP(W9,Apoio!$R$22:$S$25,2,0))</f>
        <v/>
      </c>
      <c r="Y9" s="70"/>
      <c r="Z9" s="52"/>
      <c r="AA9" s="16"/>
      <c r="AB9" s="17"/>
      <c r="AC9" s="17"/>
      <c r="AE9" s="165" t="str">
        <f>IFERROR(
IF(J9="","",
VLOOKUP(J9,Apoio!$B$5:$F$9,4,0)),"-")</f>
        <v/>
      </c>
      <c r="AF9" s="62" t="str">
        <f t="shared" si="2"/>
        <v>-</v>
      </c>
      <c r="AG9" s="165" t="str">
        <f>IF(AF9="-","-",
IF(AND(AF9&gt;=Apoio!$K$23,AF9&lt;Apoio!$M$23),Apoio!$H$23,
IF(AND(AF9&gt;=Apoio!$K$24,AF9&lt;Apoio!$M$24),Apoio!$H$24,
IF(AND(AF9&gt;=Apoio!$K$25,AF9&lt;Apoio!$M$25),Apoio!$H$25,
IF(AND(AF9&gt;=Apoio!$K$26,AF9&lt;Apoio!$M$26),Apoio!$H$26,
IF(AND(AF9&gt;=Apoio!$K$27,AF9&lt;Apoio!$M$27),Apoio!$H$27,
IF(AF9&gt;=Apoio!$K$28,Apoio!$H$28)))))))</f>
        <v>-</v>
      </c>
    </row>
    <row r="10" spans="1:35">
      <c r="A10" s="46"/>
      <c r="B10" s="4">
        <v>6</v>
      </c>
      <c r="C10" s="167" t="str">
        <f t="shared" si="1"/>
        <v/>
      </c>
      <c r="D10" s="4"/>
      <c r="E10" s="4"/>
      <c r="F10" s="4"/>
      <c r="G10" s="4"/>
      <c r="H10" s="47"/>
      <c r="I10" s="4"/>
      <c r="J10" s="4"/>
      <c r="K10" s="60" t="str">
        <f>IFERROR(
IF(J10="","",
VLOOKUP(J10,Apoio!$B$5:$F$9,2,0)),"-")</f>
        <v/>
      </c>
      <c r="L10" s="48"/>
      <c r="M10" s="49"/>
      <c r="N10" s="60" t="str">
        <f>IF(M10="","",
VLOOKUP(M10,Apoio!$H$4:$P$9,2,0))</f>
        <v/>
      </c>
      <c r="O10" s="60" t="str">
        <f>IF(M10="","",
VLOOKUP(M10,Apoio!$H$4:$P$9,4,0))</f>
        <v/>
      </c>
      <c r="P10" s="49"/>
      <c r="Q10" s="60" t="str">
        <f>IF(P10="","",
VLOOKUP(P10,Apoio!$H$13:$P$19,2,0))</f>
        <v/>
      </c>
      <c r="R10" s="60" t="str">
        <f>IF(P10="","",
VLOOKUP(P10,Apoio!$H$13:$P$19,4,0))</f>
        <v/>
      </c>
      <c r="S10" s="61" t="str">
        <f t="shared" si="0"/>
        <v/>
      </c>
      <c r="T10" s="60" t="str">
        <f>IF(OR(M10="",P10=""),"",
IF(S10&lt;=Apoio!$M$23,Apoio!$H$23,
IF(S10&lt;=Apoio!$M$24,Apoio!$H$24,
IF(S10&lt;=Apoio!$M$25,Apoio!$H$25,
IF(S10&lt;=Apoio!$M$26,Apoio!$H$26,
IF(S10&lt;=Apoio!$M$27,Apoio!$H$27,
IF(S10&gt;Apoio!$M$27,Apoio!$H$28,)))))))</f>
        <v/>
      </c>
      <c r="V10" s="59" t="str">
        <f>IFERROR(VLOOKUP('1. Ambiente'!D$6,Apoio!$R$4:$X$9,MATCH(T10,Apoio!$R$4:$X$4,0),0),"-")</f>
        <v>-</v>
      </c>
      <c r="W10" s="16"/>
      <c r="X10" s="73" t="str">
        <f>IF(W10="","",
VLOOKUP(W10,Apoio!$R$22:$S$25,2,0))</f>
        <v/>
      </c>
      <c r="Y10" s="52"/>
      <c r="Z10" s="52"/>
      <c r="AA10" s="16"/>
      <c r="AB10" s="17"/>
      <c r="AC10" s="17"/>
      <c r="AE10" s="165" t="str">
        <f>IFERROR(
IF(J10="","",
VLOOKUP(J10,Apoio!$B$5:$F$9,4,0)),"-")</f>
        <v/>
      </c>
      <c r="AF10" s="62" t="str">
        <f t="shared" si="2"/>
        <v>-</v>
      </c>
      <c r="AG10" s="165" t="str">
        <f>IF(AF10="-","-",
IF(AND(AF10&gt;=Apoio!$K$23,AF10&lt;Apoio!$M$23),Apoio!$H$23,
IF(AND(AF10&gt;=Apoio!$K$24,AF10&lt;Apoio!$M$24),Apoio!$H$24,
IF(AND(AF10&gt;=Apoio!$K$25,AF10&lt;Apoio!$M$25),Apoio!$H$25,
IF(AND(AF10&gt;=Apoio!$K$26,AF10&lt;Apoio!$M$26),Apoio!$H$26,
IF(AND(AF10&gt;=Apoio!$K$27,AF10&lt;Apoio!$M$27),Apoio!$H$27,
IF(AF10&gt;=Apoio!$K$28,Apoio!$H$28)))))))</f>
        <v>-</v>
      </c>
    </row>
    <row r="11" spans="1:35">
      <c r="A11" s="46"/>
      <c r="B11" s="4">
        <v>7</v>
      </c>
      <c r="C11" s="167" t="str">
        <f t="shared" si="1"/>
        <v/>
      </c>
      <c r="D11" s="4"/>
      <c r="E11" s="4"/>
      <c r="F11" s="4"/>
      <c r="G11" s="4"/>
      <c r="H11" s="47"/>
      <c r="I11" s="4"/>
      <c r="J11" s="4"/>
      <c r="K11" s="60" t="str">
        <f>IFERROR(
IF(J11="","",
VLOOKUP(J11,Apoio!$B$5:$F$9,2,0)),"-")</f>
        <v/>
      </c>
      <c r="L11" s="48"/>
      <c r="M11" s="49"/>
      <c r="N11" s="60" t="str">
        <f>IF(M11="","",
VLOOKUP(M11,Apoio!$H$4:$P$9,2,0))</f>
        <v/>
      </c>
      <c r="O11" s="60" t="str">
        <f>IF(M11="","",
VLOOKUP(M11,Apoio!$H$4:$P$9,4,0))</f>
        <v/>
      </c>
      <c r="P11" s="49"/>
      <c r="Q11" s="60" t="str">
        <f>IF(P11="","",
VLOOKUP(P11,Apoio!$H$13:$P$19,2,0))</f>
        <v/>
      </c>
      <c r="R11" s="60" t="str">
        <f>IF(P11="","",
VLOOKUP(P11,Apoio!$H$13:$P$19,4,0))</f>
        <v/>
      </c>
      <c r="S11" s="61" t="str">
        <f t="shared" si="0"/>
        <v/>
      </c>
      <c r="T11" s="60" t="str">
        <f>IF(OR(M11="",P11=""),"",
IF(S11&lt;=Apoio!$M$23,Apoio!$H$23,
IF(S11&lt;=Apoio!$M$24,Apoio!$H$24,
IF(S11&lt;=Apoio!$M$25,Apoio!$H$25,
IF(S11&lt;=Apoio!$M$26,Apoio!$H$26,
IF(S11&lt;=Apoio!$M$27,Apoio!$H$27,
IF(S11&gt;Apoio!$M$27,Apoio!$H$28,)))))))</f>
        <v/>
      </c>
      <c r="V11" s="59" t="str">
        <f>IFERROR(VLOOKUP('1. Ambiente'!D$6,Apoio!$R$4:$X$9,MATCH(T11,Apoio!$R$4:$X$4,0),0),"-")</f>
        <v>-</v>
      </c>
      <c r="W11" s="16"/>
      <c r="X11" s="73" t="str">
        <f>IF(W11="","",
VLOOKUP(W11,Apoio!$R$22:$S$25,2,0))</f>
        <v/>
      </c>
      <c r="Y11" s="52"/>
      <c r="Z11" s="52"/>
      <c r="AA11" s="16"/>
      <c r="AB11" s="17"/>
      <c r="AC11" s="17"/>
      <c r="AE11" s="165" t="str">
        <f>IFERROR(
IF(J11="","",
VLOOKUP(J11,Apoio!$B$5:$F$9,4,0)),"-")</f>
        <v/>
      </c>
      <c r="AF11" s="62" t="str">
        <f t="shared" si="2"/>
        <v>-</v>
      </c>
      <c r="AG11" s="165" t="str">
        <f>IF(AF11="-","-",
IF(AND(AF11&gt;=Apoio!$K$23,AF11&lt;Apoio!$M$23),Apoio!$H$23,
IF(AND(AF11&gt;=Apoio!$K$24,AF11&lt;Apoio!$M$24),Apoio!$H$24,
IF(AND(AF11&gt;=Apoio!$K$25,AF11&lt;Apoio!$M$25),Apoio!$H$25,
IF(AND(AF11&gt;=Apoio!$K$26,AF11&lt;Apoio!$M$26),Apoio!$H$26,
IF(AND(AF11&gt;=Apoio!$K$27,AF11&lt;Apoio!$M$27),Apoio!$H$27,
IF(AF11&gt;=Apoio!$K$28,Apoio!$H$28)))))))</f>
        <v>-</v>
      </c>
    </row>
    <row r="12" spans="1:35">
      <c r="A12" s="46"/>
      <c r="B12" s="4">
        <v>8</v>
      </c>
      <c r="C12" s="167" t="str">
        <f t="shared" si="1"/>
        <v/>
      </c>
      <c r="D12" s="4"/>
      <c r="E12" s="4"/>
      <c r="F12" s="4"/>
      <c r="G12" s="4"/>
      <c r="H12" s="47"/>
      <c r="I12" s="4"/>
      <c r="J12" s="4"/>
      <c r="K12" s="60" t="str">
        <f>IFERROR(
IF(J12="","",
VLOOKUP(J12,Apoio!$B$5:$F$9,2,0)),"-")</f>
        <v/>
      </c>
      <c r="L12" s="48"/>
      <c r="M12" s="49"/>
      <c r="N12" s="60" t="str">
        <f>IF(M12="","",
VLOOKUP(M12,Apoio!$H$4:$P$9,2,0))</f>
        <v/>
      </c>
      <c r="O12" s="60" t="str">
        <f>IF(M12="","",
VLOOKUP(M12,Apoio!$H$4:$P$9,4,0))</f>
        <v/>
      </c>
      <c r="P12" s="49"/>
      <c r="Q12" s="60" t="str">
        <f>IF(P12="","",
VLOOKUP(P12,Apoio!$H$13:$P$19,2,0))</f>
        <v/>
      </c>
      <c r="R12" s="60" t="str">
        <f>IF(P12="","",
VLOOKUP(P12,Apoio!$H$13:$P$19,4,0))</f>
        <v/>
      </c>
      <c r="S12" s="61" t="str">
        <f t="shared" si="0"/>
        <v/>
      </c>
      <c r="T12" s="60" t="str">
        <f>IF(OR(M12="",P12=""),"",
IF(S12&lt;=Apoio!$M$23,Apoio!$H$23,
IF(S12&lt;=Apoio!$M$24,Apoio!$H$24,
IF(S12&lt;=Apoio!$M$25,Apoio!$H$25,
IF(S12&lt;=Apoio!$M$26,Apoio!$H$26,
IF(S12&lt;=Apoio!$M$27,Apoio!$H$27,
IF(S12&gt;Apoio!$M$27,Apoio!$H$28,)))))))</f>
        <v/>
      </c>
      <c r="V12" s="59" t="str">
        <f>IFERROR(VLOOKUP('1. Ambiente'!D$6,Apoio!$R$4:$X$9,MATCH(T12,Apoio!$R$4:$X$4,0),0),"-")</f>
        <v>-</v>
      </c>
      <c r="W12" s="16"/>
      <c r="X12" s="73" t="str">
        <f>IF(W12="","",
VLOOKUP(W12,Apoio!$R$22:$S$25,2,0))</f>
        <v/>
      </c>
      <c r="Y12" s="52"/>
      <c r="Z12" s="52"/>
      <c r="AA12" s="16"/>
      <c r="AB12" s="17"/>
      <c r="AC12" s="17"/>
      <c r="AE12" s="165" t="str">
        <f>IFERROR(
IF(J12="","",
VLOOKUP(J12,Apoio!$B$5:$F$9,4,0)),"-")</f>
        <v/>
      </c>
      <c r="AF12" s="62" t="str">
        <f t="shared" si="2"/>
        <v>-</v>
      </c>
      <c r="AG12" s="165" t="str">
        <f>IF(AF12="-","-",
IF(AND(AF12&gt;=Apoio!$K$23,AF12&lt;Apoio!$M$23),Apoio!$H$23,
IF(AND(AF12&gt;=Apoio!$K$24,AF12&lt;Apoio!$M$24),Apoio!$H$24,
IF(AND(AF12&gt;=Apoio!$K$25,AF12&lt;Apoio!$M$25),Apoio!$H$25,
IF(AND(AF12&gt;=Apoio!$K$26,AF12&lt;Apoio!$M$26),Apoio!$H$26,
IF(AND(AF12&gt;=Apoio!$K$27,AF12&lt;Apoio!$M$27),Apoio!$H$27,
IF(AF12&gt;=Apoio!$K$28,Apoio!$H$28)))))))</f>
        <v>-</v>
      </c>
    </row>
    <row r="13" spans="1:35">
      <c r="A13" s="46"/>
      <c r="B13" s="4">
        <v>9</v>
      </c>
      <c r="C13" s="167" t="str">
        <f t="shared" si="1"/>
        <v/>
      </c>
      <c r="D13" s="4"/>
      <c r="E13" s="4"/>
      <c r="F13" s="4"/>
      <c r="G13" s="4"/>
      <c r="H13" s="47"/>
      <c r="I13" s="4"/>
      <c r="J13" s="4"/>
      <c r="K13" s="60" t="str">
        <f>IFERROR(
IF(J13="","",
VLOOKUP(J13,Apoio!$B$5:$F$9,2,0)),"-")</f>
        <v/>
      </c>
      <c r="L13" s="48"/>
      <c r="M13" s="49"/>
      <c r="N13" s="60" t="str">
        <f>IF(M13="","",
VLOOKUP(M13,Apoio!$H$4:$P$9,2,0))</f>
        <v/>
      </c>
      <c r="O13" s="60" t="str">
        <f>IF(M13="","",
VLOOKUP(M13,Apoio!$H$4:$P$9,4,0))</f>
        <v/>
      </c>
      <c r="P13" s="49"/>
      <c r="Q13" s="60" t="str">
        <f>IF(P13="","",
VLOOKUP(P13,Apoio!$H$13:$P$19,2,0))</f>
        <v/>
      </c>
      <c r="R13" s="60" t="str">
        <f>IF(P13="","",
VLOOKUP(P13,Apoio!$H$13:$P$19,4,0))</f>
        <v/>
      </c>
      <c r="S13" s="61" t="str">
        <f t="shared" si="0"/>
        <v/>
      </c>
      <c r="T13" s="60" t="str">
        <f>IF(OR(M13="",P13=""),"",
IF(S13&lt;=Apoio!$M$23,Apoio!$H$23,
IF(S13&lt;=Apoio!$M$24,Apoio!$H$24,
IF(S13&lt;=Apoio!$M$25,Apoio!$H$25,
IF(S13&lt;=Apoio!$M$26,Apoio!$H$26,
IF(S13&lt;=Apoio!$M$27,Apoio!$H$27,
IF(S13&gt;Apoio!$M$27,Apoio!$H$28,)))))))</f>
        <v/>
      </c>
      <c r="V13" s="59" t="str">
        <f>IFERROR(VLOOKUP('1. Ambiente'!D$6,Apoio!$R$4:$X$9,MATCH(T13,Apoio!$R$4:$X$4,0),0),"-")</f>
        <v>-</v>
      </c>
      <c r="W13" s="16"/>
      <c r="X13" s="73" t="str">
        <f>IF(W13="","",
VLOOKUP(W13,Apoio!$R$22:$S$25,2,0))</f>
        <v/>
      </c>
      <c r="Y13" s="52"/>
      <c r="Z13" s="52"/>
      <c r="AA13" s="16"/>
      <c r="AB13" s="17"/>
      <c r="AC13" s="17"/>
      <c r="AE13" s="165" t="str">
        <f>IFERROR(
IF(J13="","",
VLOOKUP(J13,Apoio!$B$5:$F$9,4,0)),"-")</f>
        <v/>
      </c>
      <c r="AF13" s="62" t="str">
        <f t="shared" si="2"/>
        <v>-</v>
      </c>
      <c r="AG13" s="165" t="str">
        <f>IF(AF13="-","-",
IF(AND(AF13&gt;=Apoio!$K$23,AF13&lt;Apoio!$M$23),Apoio!$H$23,
IF(AND(AF13&gt;=Apoio!$K$24,AF13&lt;Apoio!$M$24),Apoio!$H$24,
IF(AND(AF13&gt;=Apoio!$K$25,AF13&lt;Apoio!$M$25),Apoio!$H$25,
IF(AND(AF13&gt;=Apoio!$K$26,AF13&lt;Apoio!$M$26),Apoio!$H$26,
IF(AND(AF13&gt;=Apoio!$K$27,AF13&lt;Apoio!$M$27),Apoio!$H$27,
IF(AF13&gt;=Apoio!$K$28,Apoio!$H$28)))))))</f>
        <v>-</v>
      </c>
    </row>
    <row r="14" spans="1:35">
      <c r="A14" s="46"/>
      <c r="B14" s="4">
        <v>10</v>
      </c>
      <c r="C14" s="167" t="str">
        <f t="shared" si="1"/>
        <v/>
      </c>
      <c r="D14" s="4"/>
      <c r="E14" s="4"/>
      <c r="F14" s="4"/>
      <c r="G14" s="4"/>
      <c r="H14" s="47"/>
      <c r="I14" s="4"/>
      <c r="J14" s="4"/>
      <c r="K14" s="60" t="str">
        <f>IFERROR(
IF(J14="","",
VLOOKUP(J14,Apoio!$B$5:$F$9,2,0)),"-")</f>
        <v/>
      </c>
      <c r="L14" s="48"/>
      <c r="M14" s="49"/>
      <c r="N14" s="60" t="str">
        <f>IF(M14="","",
VLOOKUP(M14,Apoio!$H$4:$P$9,2,0))</f>
        <v/>
      </c>
      <c r="O14" s="60" t="str">
        <f>IF(M14="","",
VLOOKUP(M14,Apoio!$H$4:$P$9,4,0))</f>
        <v/>
      </c>
      <c r="P14" s="49"/>
      <c r="Q14" s="60" t="str">
        <f>IF(P14="","",
VLOOKUP(P14,Apoio!$H$13:$P$19,2,0))</f>
        <v/>
      </c>
      <c r="R14" s="60" t="str">
        <f>IF(P14="","",
VLOOKUP(P14,Apoio!$H$13:$P$19,4,0))</f>
        <v/>
      </c>
      <c r="S14" s="61" t="str">
        <f t="shared" si="0"/>
        <v/>
      </c>
      <c r="T14" s="60" t="str">
        <f>IF(OR(M14="",P14=""),"",
IF(S14&lt;=Apoio!$M$23,Apoio!$H$23,
IF(S14&lt;=Apoio!$M$24,Apoio!$H$24,
IF(S14&lt;=Apoio!$M$25,Apoio!$H$25,
IF(S14&lt;=Apoio!$M$26,Apoio!$H$26,
IF(S14&lt;=Apoio!$M$27,Apoio!$H$27,
IF(S14&gt;Apoio!$M$27,Apoio!$H$28,)))))))</f>
        <v/>
      </c>
      <c r="V14" s="59" t="str">
        <f>IFERROR(VLOOKUP('1. Ambiente'!D$6,Apoio!$R$4:$X$9,MATCH(T14,Apoio!$R$4:$X$4,0),0),"-")</f>
        <v>-</v>
      </c>
      <c r="W14" s="16"/>
      <c r="X14" s="73" t="str">
        <f>IF(W14="","",
VLOOKUP(W14,Apoio!$R$22:$S$25,2,0))</f>
        <v/>
      </c>
      <c r="Y14" s="52"/>
      <c r="Z14" s="52"/>
      <c r="AA14" s="16"/>
      <c r="AB14" s="17"/>
      <c r="AC14" s="17"/>
      <c r="AE14" s="165" t="str">
        <f>IFERROR(
IF(J14="","",
VLOOKUP(J14,Apoio!$B$5:$F$9,4,0)),"-")</f>
        <v/>
      </c>
      <c r="AF14" s="62" t="str">
        <f t="shared" si="2"/>
        <v>-</v>
      </c>
      <c r="AG14" s="165" t="str">
        <f>IF(AF14="-","-",
IF(AND(AF14&gt;=Apoio!$K$23,AF14&lt;Apoio!$M$23),Apoio!$H$23,
IF(AND(AF14&gt;=Apoio!$K$24,AF14&lt;Apoio!$M$24),Apoio!$H$24,
IF(AND(AF14&gt;=Apoio!$K$25,AF14&lt;Apoio!$M$25),Apoio!$H$25,
IF(AND(AF14&gt;=Apoio!$K$26,AF14&lt;Apoio!$M$26),Apoio!$H$26,
IF(AND(AF14&gt;=Apoio!$K$27,AF14&lt;Apoio!$M$27),Apoio!$H$27,
IF(AF14&gt;=Apoio!$K$28,Apoio!$H$28)))))))</f>
        <v>-</v>
      </c>
    </row>
    <row r="15" spans="1:35">
      <c r="A15" s="46"/>
      <c r="B15" s="4">
        <v>11</v>
      </c>
      <c r="C15" s="167" t="str">
        <f t="shared" si="1"/>
        <v/>
      </c>
      <c r="D15" s="4"/>
      <c r="E15" s="4"/>
      <c r="F15" s="4"/>
      <c r="G15" s="4"/>
      <c r="H15" s="47"/>
      <c r="I15" s="4"/>
      <c r="J15" s="4"/>
      <c r="K15" s="60" t="str">
        <f>IFERROR(
IF(J15="","",
VLOOKUP(J15,Apoio!$B$5:$F$9,2,0)),"-")</f>
        <v/>
      </c>
      <c r="L15" s="48"/>
      <c r="M15" s="49"/>
      <c r="N15" s="60" t="str">
        <f>IF(M15="","",
VLOOKUP(M15,Apoio!$H$4:$P$9,2,0))</f>
        <v/>
      </c>
      <c r="O15" s="60" t="str">
        <f>IF(M15="","",
VLOOKUP(M15,Apoio!$H$4:$P$9,4,0))</f>
        <v/>
      </c>
      <c r="P15" s="49"/>
      <c r="Q15" s="60" t="str">
        <f>IF(P15="","",
VLOOKUP(P15,Apoio!$H$13:$P$19,2,0))</f>
        <v/>
      </c>
      <c r="R15" s="60" t="str">
        <f>IF(P15="","",
VLOOKUP(P15,Apoio!$H$13:$P$19,4,0))</f>
        <v/>
      </c>
      <c r="S15" s="61" t="str">
        <f t="shared" si="0"/>
        <v/>
      </c>
      <c r="T15" s="60" t="str">
        <f>IF(OR(M15="",P15=""),"",
IF(S15&lt;=Apoio!$M$23,Apoio!$H$23,
IF(S15&lt;=Apoio!$M$24,Apoio!$H$24,
IF(S15&lt;=Apoio!$M$25,Apoio!$H$25,
IF(S15&lt;=Apoio!$M$26,Apoio!$H$26,
IF(S15&lt;=Apoio!$M$27,Apoio!$H$27,
IF(S15&gt;Apoio!$M$27,Apoio!$H$28,)))))))</f>
        <v/>
      </c>
      <c r="V15" s="59" t="str">
        <f>IFERROR(VLOOKUP('1. Ambiente'!D$6,Apoio!$R$4:$X$9,MATCH(T15,Apoio!$R$4:$X$4,0),0),"-")</f>
        <v>-</v>
      </c>
      <c r="W15" s="16"/>
      <c r="X15" s="73" t="str">
        <f>IF(W15="","",
VLOOKUP(W15,Apoio!$R$22:$S$25,2,0))</f>
        <v/>
      </c>
      <c r="Y15" s="52"/>
      <c r="Z15" s="52"/>
      <c r="AA15" s="16"/>
      <c r="AB15" s="17"/>
      <c r="AC15" s="17"/>
      <c r="AE15" s="165" t="str">
        <f>IFERROR(
IF(J15="","",
VLOOKUP(J15,Apoio!$B$5:$F$9,4,0)),"-")</f>
        <v/>
      </c>
      <c r="AF15" s="62" t="str">
        <f t="shared" si="2"/>
        <v>-</v>
      </c>
      <c r="AG15" s="165" t="str">
        <f>IF(AF15="-","-",
IF(AND(AF15&gt;=Apoio!$K$23,AF15&lt;Apoio!$M$23),Apoio!$H$23,
IF(AND(AF15&gt;=Apoio!$K$24,AF15&lt;Apoio!$M$24),Apoio!$H$24,
IF(AND(AF15&gt;=Apoio!$K$25,AF15&lt;Apoio!$M$25),Apoio!$H$25,
IF(AND(AF15&gt;=Apoio!$K$26,AF15&lt;Apoio!$M$26),Apoio!$H$26,
IF(AND(AF15&gt;=Apoio!$K$27,AF15&lt;Apoio!$M$27),Apoio!$H$27,
IF(AF15&gt;=Apoio!$K$28,Apoio!$H$28)))))))</f>
        <v>-</v>
      </c>
    </row>
    <row r="16" spans="1:35">
      <c r="A16" s="46"/>
      <c r="B16" s="4">
        <v>12</v>
      </c>
      <c r="C16" s="167" t="str">
        <f t="shared" si="1"/>
        <v/>
      </c>
      <c r="D16" s="4"/>
      <c r="E16" s="4"/>
      <c r="F16" s="4"/>
      <c r="G16" s="4"/>
      <c r="H16" s="47"/>
      <c r="I16" s="4"/>
      <c r="J16" s="4"/>
      <c r="K16" s="60" t="str">
        <f>IFERROR(
IF(J16="","",
VLOOKUP(J16,Apoio!$B$5:$F$9,2,0)),"-")</f>
        <v/>
      </c>
      <c r="L16" s="48"/>
      <c r="M16" s="49"/>
      <c r="N16" s="60" t="str">
        <f>IF(M16="","",
VLOOKUP(M16,Apoio!$H$4:$P$9,2,0))</f>
        <v/>
      </c>
      <c r="O16" s="60" t="str">
        <f>IF(M16="","",
VLOOKUP(M16,Apoio!$H$4:$P$9,4,0))</f>
        <v/>
      </c>
      <c r="P16" s="49"/>
      <c r="Q16" s="60" t="str">
        <f>IF(P16="","",
VLOOKUP(P16,Apoio!$H$13:$P$19,2,0))</f>
        <v/>
      </c>
      <c r="R16" s="60" t="str">
        <f>IF(P16="","",
VLOOKUP(P16,Apoio!$H$13:$P$19,4,0))</f>
        <v/>
      </c>
      <c r="S16" s="61" t="str">
        <f t="shared" si="0"/>
        <v/>
      </c>
      <c r="T16" s="60" t="str">
        <f>IF(OR(M16="",P16=""),"",
IF(S16&lt;=Apoio!$M$23,Apoio!$H$23,
IF(S16&lt;=Apoio!$M$24,Apoio!$H$24,
IF(S16&lt;=Apoio!$M$25,Apoio!$H$25,
IF(S16&lt;=Apoio!$M$26,Apoio!$H$26,
IF(S16&lt;=Apoio!$M$27,Apoio!$H$27,
IF(S16&gt;Apoio!$M$27,Apoio!$H$28,)))))))</f>
        <v/>
      </c>
      <c r="V16" s="59" t="str">
        <f>IFERROR(VLOOKUP('1. Ambiente'!D$6,Apoio!$R$4:$X$9,MATCH(T16,Apoio!$R$4:$X$4,0),0),"-")</f>
        <v>-</v>
      </c>
      <c r="W16" s="16"/>
      <c r="X16" s="73" t="str">
        <f>IF(W16="","",
VLOOKUP(W16,Apoio!$R$22:$S$25,2,0))</f>
        <v/>
      </c>
      <c r="Y16" s="52"/>
      <c r="Z16" s="52"/>
      <c r="AA16" s="16"/>
      <c r="AB16" s="17"/>
      <c r="AC16" s="17"/>
      <c r="AE16" s="165" t="str">
        <f>IFERROR(
IF(J16="","",
VLOOKUP(J16,Apoio!$B$5:$F$9,4,0)),"-")</f>
        <v/>
      </c>
      <c r="AF16" s="62" t="str">
        <f t="shared" si="2"/>
        <v>-</v>
      </c>
      <c r="AG16" s="165" t="str">
        <f>IF(AF16="-","-",
IF(AND(AF16&gt;=Apoio!$K$23,AF16&lt;Apoio!$M$23),Apoio!$H$23,
IF(AND(AF16&gt;=Apoio!$K$24,AF16&lt;Apoio!$M$24),Apoio!$H$24,
IF(AND(AF16&gt;=Apoio!$K$25,AF16&lt;Apoio!$M$25),Apoio!$H$25,
IF(AND(AF16&gt;=Apoio!$K$26,AF16&lt;Apoio!$M$26),Apoio!$H$26,
IF(AND(AF16&gt;=Apoio!$K$27,AF16&lt;Apoio!$M$27),Apoio!$H$27,
IF(AF16&gt;=Apoio!$K$28,Apoio!$H$28)))))))</f>
        <v>-</v>
      </c>
    </row>
    <row r="17" spans="1:33">
      <c r="A17" s="46"/>
      <c r="B17" s="4">
        <v>13</v>
      </c>
      <c r="C17" s="167" t="str">
        <f t="shared" si="1"/>
        <v/>
      </c>
      <c r="D17" s="4"/>
      <c r="E17" s="4"/>
      <c r="F17" s="4"/>
      <c r="G17" s="4"/>
      <c r="H17" s="47"/>
      <c r="I17" s="4"/>
      <c r="J17" s="4"/>
      <c r="K17" s="60" t="str">
        <f>IFERROR(
IF(J17="","",
VLOOKUP(J17,Apoio!$B$5:$F$9,2,0)),"-")</f>
        <v/>
      </c>
      <c r="L17" s="48"/>
      <c r="M17" s="49"/>
      <c r="N17" s="60" t="str">
        <f>IF(M17="","",
VLOOKUP(M17,Apoio!$H$4:$P$9,2,0))</f>
        <v/>
      </c>
      <c r="O17" s="60" t="str">
        <f>IF(M17="","",
VLOOKUP(M17,Apoio!$H$4:$P$9,4,0))</f>
        <v/>
      </c>
      <c r="P17" s="49"/>
      <c r="Q17" s="60" t="str">
        <f>IF(P17="","",
VLOOKUP(P17,Apoio!$H$13:$P$19,2,0))</f>
        <v/>
      </c>
      <c r="R17" s="60" t="str">
        <f>IF(P17="","",
VLOOKUP(P17,Apoio!$H$13:$P$19,4,0))</f>
        <v/>
      </c>
      <c r="S17" s="61" t="str">
        <f t="shared" si="0"/>
        <v/>
      </c>
      <c r="T17" s="60" t="str">
        <f>IF(OR(M17="",P17=""),"",
IF(S17&lt;=Apoio!$M$23,Apoio!$H$23,
IF(S17&lt;=Apoio!$M$24,Apoio!$H$24,
IF(S17&lt;=Apoio!$M$25,Apoio!$H$25,
IF(S17&lt;=Apoio!$M$26,Apoio!$H$26,
IF(S17&lt;=Apoio!$M$27,Apoio!$H$27,
IF(S17&gt;Apoio!$M$27,Apoio!$H$28,)))))))</f>
        <v/>
      </c>
      <c r="V17" s="59" t="str">
        <f>IFERROR(VLOOKUP('1. Ambiente'!D$6,Apoio!$R$4:$X$9,MATCH(T17,Apoio!$R$4:$X$4,0),0),"-")</f>
        <v>-</v>
      </c>
      <c r="W17" s="16"/>
      <c r="X17" s="73" t="str">
        <f>IF(W17="","",
VLOOKUP(W17,Apoio!$R$22:$S$25,2,0))</f>
        <v/>
      </c>
      <c r="Y17" s="52"/>
      <c r="Z17" s="52"/>
      <c r="AA17" s="16"/>
      <c r="AB17" s="17"/>
      <c r="AC17" s="17"/>
      <c r="AE17" s="165" t="str">
        <f>IFERROR(
IF(J17="","",
VLOOKUP(J17,Apoio!$B$5:$F$9,4,0)),"-")</f>
        <v/>
      </c>
      <c r="AF17" s="62" t="str">
        <f t="shared" si="2"/>
        <v>-</v>
      </c>
      <c r="AG17" s="165" t="str">
        <f>IF(AF17="-","-",
IF(AND(AF17&gt;=Apoio!$K$23,AF17&lt;Apoio!$M$23),Apoio!$H$23,
IF(AND(AF17&gt;=Apoio!$K$24,AF17&lt;Apoio!$M$24),Apoio!$H$24,
IF(AND(AF17&gt;=Apoio!$K$25,AF17&lt;Apoio!$M$25),Apoio!$H$25,
IF(AND(AF17&gt;=Apoio!$K$26,AF17&lt;Apoio!$M$26),Apoio!$H$26,
IF(AND(AF17&gt;=Apoio!$K$27,AF17&lt;Apoio!$M$27),Apoio!$H$27,
IF(AF17&gt;=Apoio!$K$28,Apoio!$H$28)))))))</f>
        <v>-</v>
      </c>
    </row>
    <row r="18" spans="1:33">
      <c r="A18" s="46"/>
      <c r="B18" s="4">
        <v>14</v>
      </c>
      <c r="C18" s="167" t="str">
        <f t="shared" si="1"/>
        <v/>
      </c>
      <c r="D18" s="4"/>
      <c r="E18" s="4"/>
      <c r="F18" s="4"/>
      <c r="G18" s="4"/>
      <c r="H18" s="47"/>
      <c r="I18" s="4"/>
      <c r="J18" s="4"/>
      <c r="K18" s="60" t="str">
        <f>IFERROR(
IF(J18="","",
VLOOKUP(J18,Apoio!$B$5:$F$9,2,0)),"-")</f>
        <v/>
      </c>
      <c r="L18" s="48"/>
      <c r="M18" s="49"/>
      <c r="N18" s="60" t="str">
        <f>IF(M18="","",
VLOOKUP(M18,Apoio!$H$4:$P$9,2,0))</f>
        <v/>
      </c>
      <c r="O18" s="60" t="str">
        <f>IF(M18="","",
VLOOKUP(M18,Apoio!$H$4:$P$9,4,0))</f>
        <v/>
      </c>
      <c r="P18" s="49"/>
      <c r="Q18" s="60" t="str">
        <f>IF(P18="","",
VLOOKUP(P18,Apoio!$H$13:$P$19,2,0))</f>
        <v/>
      </c>
      <c r="R18" s="60" t="str">
        <f>IF(P18="","",
VLOOKUP(P18,Apoio!$H$13:$P$19,4,0))</f>
        <v/>
      </c>
      <c r="S18" s="61" t="str">
        <f t="shared" si="0"/>
        <v/>
      </c>
      <c r="T18" s="60" t="str">
        <f>IF(OR(M18="",P18=""),"",
IF(S18&lt;=Apoio!$M$23,Apoio!$H$23,
IF(S18&lt;=Apoio!$M$24,Apoio!$H$24,
IF(S18&lt;=Apoio!$M$25,Apoio!$H$25,
IF(S18&lt;=Apoio!$M$26,Apoio!$H$26,
IF(S18&lt;=Apoio!$M$27,Apoio!$H$27,
IF(S18&gt;Apoio!$M$27,Apoio!$H$28,)))))))</f>
        <v/>
      </c>
      <c r="V18" s="59" t="str">
        <f>IFERROR(VLOOKUP('1. Ambiente'!D$6,Apoio!$R$4:$X$9,MATCH(T18,Apoio!$R$4:$X$4,0),0),"-")</f>
        <v>-</v>
      </c>
      <c r="W18" s="16"/>
      <c r="X18" s="73" t="str">
        <f>IF(W18="","",
VLOOKUP(W18,Apoio!$R$22:$S$25,2,0))</f>
        <v/>
      </c>
      <c r="Y18" s="52"/>
      <c r="Z18" s="52"/>
      <c r="AA18" s="16"/>
      <c r="AB18" s="17"/>
      <c r="AC18" s="17"/>
      <c r="AE18" s="165" t="str">
        <f>IFERROR(
IF(J18="","",
VLOOKUP(J18,Apoio!$B$5:$F$9,4,0)),"-")</f>
        <v/>
      </c>
      <c r="AF18" s="62" t="str">
        <f t="shared" si="2"/>
        <v>-</v>
      </c>
      <c r="AG18" s="165" t="str">
        <f>IF(AF18="-","-",
IF(AND(AF18&gt;=Apoio!$K$23,AF18&lt;Apoio!$M$23),Apoio!$H$23,
IF(AND(AF18&gt;=Apoio!$K$24,AF18&lt;Apoio!$M$24),Apoio!$H$24,
IF(AND(AF18&gt;=Apoio!$K$25,AF18&lt;Apoio!$M$25),Apoio!$H$25,
IF(AND(AF18&gt;=Apoio!$K$26,AF18&lt;Apoio!$M$26),Apoio!$H$26,
IF(AND(AF18&gt;=Apoio!$K$27,AF18&lt;Apoio!$M$27),Apoio!$H$27,
IF(AF18&gt;=Apoio!$K$28,Apoio!$H$28)))))))</f>
        <v>-</v>
      </c>
    </row>
    <row r="19" spans="1:33">
      <c r="A19" s="46"/>
      <c r="B19" s="4">
        <v>15</v>
      </c>
      <c r="C19" s="167" t="str">
        <f t="shared" si="1"/>
        <v/>
      </c>
      <c r="D19" s="4"/>
      <c r="E19" s="4"/>
      <c r="F19" s="4"/>
      <c r="G19" s="4"/>
      <c r="H19" s="47"/>
      <c r="I19" s="4"/>
      <c r="J19" s="4"/>
      <c r="K19" s="60" t="str">
        <f>IFERROR(
IF(J19="","",
VLOOKUP(J19,Apoio!$B$5:$F$9,2,0)),"-")</f>
        <v/>
      </c>
      <c r="L19" s="48"/>
      <c r="M19" s="49"/>
      <c r="N19" s="60" t="str">
        <f>IF(M19="","",
VLOOKUP(M19,Apoio!$H$4:$P$9,2,0))</f>
        <v/>
      </c>
      <c r="O19" s="60" t="str">
        <f>IF(M19="","",
VLOOKUP(M19,Apoio!$H$4:$P$9,4,0))</f>
        <v/>
      </c>
      <c r="P19" s="49"/>
      <c r="Q19" s="60" t="str">
        <f>IF(P19="","",
VLOOKUP(P19,Apoio!$H$13:$P$19,2,0))</f>
        <v/>
      </c>
      <c r="R19" s="60" t="str">
        <f>IF(P19="","",
VLOOKUP(P19,Apoio!$H$13:$P$19,4,0))</f>
        <v/>
      </c>
      <c r="S19" s="61" t="str">
        <f t="shared" si="0"/>
        <v/>
      </c>
      <c r="T19" s="60" t="str">
        <f>IF(OR(M19="",P19=""),"",
IF(S19&lt;=Apoio!$M$23,Apoio!$H$23,
IF(S19&lt;=Apoio!$M$24,Apoio!$H$24,
IF(S19&lt;=Apoio!$M$25,Apoio!$H$25,
IF(S19&lt;=Apoio!$M$26,Apoio!$H$26,
IF(S19&lt;=Apoio!$M$27,Apoio!$H$27,
IF(S19&gt;Apoio!$M$27,Apoio!$H$28,)))))))</f>
        <v/>
      </c>
      <c r="V19" s="59" t="str">
        <f>IFERROR(VLOOKUP('1. Ambiente'!D$6,Apoio!$R$4:$X$9,MATCH(T19,Apoio!$R$4:$X$4,0),0),"-")</f>
        <v>-</v>
      </c>
      <c r="W19" s="16"/>
      <c r="X19" s="73" t="str">
        <f>IF(W19="","",
VLOOKUP(W19,Apoio!$R$22:$S$25,2,0))</f>
        <v/>
      </c>
      <c r="Y19" s="52"/>
      <c r="Z19" s="52"/>
      <c r="AA19" s="16"/>
      <c r="AB19" s="17"/>
      <c r="AC19" s="17"/>
      <c r="AE19" s="165" t="str">
        <f>IFERROR(
IF(J19="","",
VLOOKUP(J19,Apoio!$B$5:$F$9,4,0)),"-")</f>
        <v/>
      </c>
      <c r="AF19" s="62" t="str">
        <f t="shared" si="2"/>
        <v>-</v>
      </c>
      <c r="AG19" s="165" t="str">
        <f>IF(AF19="-","-",
IF(AND(AF19&gt;=Apoio!$K$23,AF19&lt;Apoio!$M$23),Apoio!$H$23,
IF(AND(AF19&gt;=Apoio!$K$24,AF19&lt;Apoio!$M$24),Apoio!$H$24,
IF(AND(AF19&gt;=Apoio!$K$25,AF19&lt;Apoio!$M$25),Apoio!$H$25,
IF(AND(AF19&gt;=Apoio!$K$26,AF19&lt;Apoio!$M$26),Apoio!$H$26,
IF(AND(AF19&gt;=Apoio!$K$27,AF19&lt;Apoio!$M$27),Apoio!$H$27,
IF(AF19&gt;=Apoio!$K$28,Apoio!$H$28)))))))</f>
        <v>-</v>
      </c>
    </row>
    <row r="20" spans="1:33">
      <c r="A20" s="46"/>
      <c r="B20" s="4">
        <v>16</v>
      </c>
      <c r="C20" s="167" t="str">
        <f t="shared" si="1"/>
        <v/>
      </c>
      <c r="D20" s="4"/>
      <c r="E20" s="4"/>
      <c r="F20" s="4"/>
      <c r="G20" s="4"/>
      <c r="H20" s="47"/>
      <c r="I20" s="4"/>
      <c r="J20" s="4"/>
      <c r="K20" s="60" t="str">
        <f>IFERROR(
IF(J20="","",
VLOOKUP(J20,Apoio!$B$5:$F$9,2,0)),"-")</f>
        <v/>
      </c>
      <c r="L20" s="48"/>
      <c r="M20" s="49"/>
      <c r="N20" s="60" t="str">
        <f>IF(M20="","",
VLOOKUP(M20,Apoio!$H$4:$P$9,2,0))</f>
        <v/>
      </c>
      <c r="O20" s="60" t="str">
        <f>IF(M20="","",
VLOOKUP(M20,Apoio!$H$4:$P$9,4,0))</f>
        <v/>
      </c>
      <c r="P20" s="49"/>
      <c r="Q20" s="60" t="str">
        <f>IF(P20="","",
VLOOKUP(P20,Apoio!$H$13:$P$19,2,0))</f>
        <v/>
      </c>
      <c r="R20" s="60" t="str">
        <f>IF(P20="","",
VLOOKUP(P20,Apoio!$H$13:$P$19,4,0))</f>
        <v/>
      </c>
      <c r="S20" s="61" t="str">
        <f t="shared" si="0"/>
        <v/>
      </c>
      <c r="T20" s="60" t="str">
        <f>IF(OR(M20="",P20=""),"",
IF(S20&lt;=Apoio!$M$23,Apoio!$H$23,
IF(S20&lt;=Apoio!$M$24,Apoio!$H$24,
IF(S20&lt;=Apoio!$M$25,Apoio!$H$25,
IF(S20&lt;=Apoio!$M$26,Apoio!$H$26,
IF(S20&lt;=Apoio!$M$27,Apoio!$H$27,
IF(S20&gt;Apoio!$M$27,Apoio!$H$28,)))))))</f>
        <v/>
      </c>
      <c r="V20" s="59" t="str">
        <f>IFERROR(VLOOKUP('1. Ambiente'!D$6,Apoio!$R$4:$X$9,MATCH(T20,Apoio!$R$4:$X$4,0),0),"-")</f>
        <v>-</v>
      </c>
      <c r="W20" s="16"/>
      <c r="X20" s="73" t="str">
        <f>IF(W20="","",
VLOOKUP(W20,Apoio!$R$22:$S$25,2,0))</f>
        <v/>
      </c>
      <c r="Y20" s="52"/>
      <c r="Z20" s="52"/>
      <c r="AA20" s="16"/>
      <c r="AB20" s="17"/>
      <c r="AC20" s="17"/>
      <c r="AE20" s="165" t="str">
        <f>IFERROR(
IF(J20="","",
VLOOKUP(J20,Apoio!$B$5:$F$9,4,0)),"-")</f>
        <v/>
      </c>
      <c r="AF20" s="62" t="str">
        <f t="shared" si="2"/>
        <v>-</v>
      </c>
      <c r="AG20" s="165" t="str">
        <f>IF(AF20="-","-",
IF(AND(AF20&gt;=Apoio!$K$23,AF20&lt;Apoio!$M$23),Apoio!$H$23,
IF(AND(AF20&gt;=Apoio!$K$24,AF20&lt;Apoio!$M$24),Apoio!$H$24,
IF(AND(AF20&gt;=Apoio!$K$25,AF20&lt;Apoio!$M$25),Apoio!$H$25,
IF(AND(AF20&gt;=Apoio!$K$26,AF20&lt;Apoio!$M$26),Apoio!$H$26,
IF(AND(AF20&gt;=Apoio!$K$27,AF20&lt;Apoio!$M$27),Apoio!$H$27,
IF(AF20&gt;=Apoio!$K$28,Apoio!$H$28)))))))</f>
        <v>-</v>
      </c>
    </row>
    <row r="21" spans="1:33">
      <c r="A21" s="46"/>
      <c r="B21" s="4">
        <v>17</v>
      </c>
      <c r="C21" s="167" t="str">
        <f t="shared" si="1"/>
        <v/>
      </c>
      <c r="D21" s="4"/>
      <c r="E21" s="4"/>
      <c r="F21" s="4"/>
      <c r="G21" s="4"/>
      <c r="H21" s="47"/>
      <c r="I21" s="4"/>
      <c r="J21" s="4"/>
      <c r="K21" s="60" t="str">
        <f>IFERROR(
IF(J21="","",
VLOOKUP(J21,Apoio!$B$5:$F$9,2,0)),"-")</f>
        <v/>
      </c>
      <c r="L21" s="48"/>
      <c r="M21" s="49"/>
      <c r="N21" s="60" t="str">
        <f>IF(M21="","",
VLOOKUP(M21,Apoio!$H$4:$P$9,2,0))</f>
        <v/>
      </c>
      <c r="O21" s="60" t="str">
        <f>IF(M21="","",
VLOOKUP(M21,Apoio!$H$4:$P$9,4,0))</f>
        <v/>
      </c>
      <c r="P21" s="49"/>
      <c r="Q21" s="60" t="str">
        <f>IF(P21="","",
VLOOKUP(P21,Apoio!$H$13:$P$19,2,0))</f>
        <v/>
      </c>
      <c r="R21" s="60" t="str">
        <f>IF(P21="","",
VLOOKUP(P21,Apoio!$H$13:$P$19,4,0))</f>
        <v/>
      </c>
      <c r="S21" s="61" t="str">
        <f t="shared" si="0"/>
        <v/>
      </c>
      <c r="T21" s="60" t="str">
        <f>IF(OR(M21="",P21=""),"",
IF(S21&lt;=Apoio!$M$23,Apoio!$H$23,
IF(S21&lt;=Apoio!$M$24,Apoio!$H$24,
IF(S21&lt;=Apoio!$M$25,Apoio!$H$25,
IF(S21&lt;=Apoio!$M$26,Apoio!$H$26,
IF(S21&lt;=Apoio!$M$27,Apoio!$H$27,
IF(S21&gt;Apoio!$M$27,Apoio!$H$28,)))))))</f>
        <v/>
      </c>
      <c r="V21" s="59" t="str">
        <f>IFERROR(VLOOKUP('1. Ambiente'!D$6,Apoio!$R$4:$X$9,MATCH(T21,Apoio!$R$4:$X$4,0),0),"-")</f>
        <v>-</v>
      </c>
      <c r="W21" s="16"/>
      <c r="X21" s="73" t="str">
        <f>IF(W21="","",
VLOOKUP(W21,Apoio!$R$22:$S$25,2,0))</f>
        <v/>
      </c>
      <c r="Y21" s="52"/>
      <c r="Z21" s="52"/>
      <c r="AA21" s="16"/>
      <c r="AB21" s="17"/>
      <c r="AC21" s="17"/>
      <c r="AE21" s="165" t="str">
        <f>IFERROR(
IF(J21="","",
VLOOKUP(J21,Apoio!$B$5:$F$9,4,0)),"-")</f>
        <v/>
      </c>
      <c r="AF21" s="62" t="str">
        <f t="shared" si="2"/>
        <v>-</v>
      </c>
      <c r="AG21" s="165" t="str">
        <f>IF(AF21="-","-",
IF(AND(AF21&gt;=Apoio!$K$23,AF21&lt;Apoio!$M$23),Apoio!$H$23,
IF(AND(AF21&gt;=Apoio!$K$24,AF21&lt;Apoio!$M$24),Apoio!$H$24,
IF(AND(AF21&gt;=Apoio!$K$25,AF21&lt;Apoio!$M$25),Apoio!$H$25,
IF(AND(AF21&gt;=Apoio!$K$26,AF21&lt;Apoio!$M$26),Apoio!$H$26,
IF(AND(AF21&gt;=Apoio!$K$27,AF21&lt;Apoio!$M$27),Apoio!$H$27,
IF(AF21&gt;=Apoio!$K$28,Apoio!$H$28)))))))</f>
        <v>-</v>
      </c>
    </row>
    <row r="22" spans="1:33">
      <c r="A22" s="46"/>
      <c r="B22" s="4">
        <v>18</v>
      </c>
      <c r="C22" s="167" t="str">
        <f t="shared" si="1"/>
        <v/>
      </c>
      <c r="D22" s="4"/>
      <c r="E22" s="4"/>
      <c r="F22" s="4"/>
      <c r="G22" s="4"/>
      <c r="H22" s="47"/>
      <c r="I22" s="4"/>
      <c r="J22" s="4"/>
      <c r="K22" s="60" t="str">
        <f>IFERROR(
IF(J22="","",
VLOOKUP(J22,Apoio!$B$5:$F$9,2,0)),"-")</f>
        <v/>
      </c>
      <c r="L22" s="48"/>
      <c r="M22" s="49"/>
      <c r="N22" s="60" t="str">
        <f>IF(M22="","",
VLOOKUP(M22,Apoio!$H$4:$P$9,2,0))</f>
        <v/>
      </c>
      <c r="O22" s="60" t="str">
        <f>IF(M22="","",
VLOOKUP(M22,Apoio!$H$4:$P$9,4,0))</f>
        <v/>
      </c>
      <c r="P22" s="49"/>
      <c r="Q22" s="60" t="str">
        <f>IF(P22="","",
VLOOKUP(P22,Apoio!$H$13:$P$19,2,0))</f>
        <v/>
      </c>
      <c r="R22" s="60" t="str">
        <f>IF(P22="","",
VLOOKUP(P22,Apoio!$H$13:$P$19,4,0))</f>
        <v/>
      </c>
      <c r="S22" s="61" t="str">
        <f t="shared" si="0"/>
        <v/>
      </c>
      <c r="T22" s="60" t="str">
        <f>IF(OR(M22="",P22=""),"",
IF(S22&lt;=Apoio!$M$23,Apoio!$H$23,
IF(S22&lt;=Apoio!$M$24,Apoio!$H$24,
IF(S22&lt;=Apoio!$M$25,Apoio!$H$25,
IF(S22&lt;=Apoio!$M$26,Apoio!$H$26,
IF(S22&lt;=Apoio!$M$27,Apoio!$H$27,
IF(S22&gt;Apoio!$M$27,Apoio!$H$28,)))))))</f>
        <v/>
      </c>
      <c r="V22" s="59" t="str">
        <f>IFERROR(VLOOKUP('1. Ambiente'!D$6,Apoio!$R$4:$X$9,MATCH(T22,Apoio!$R$4:$X$4,0),0),"-")</f>
        <v>-</v>
      </c>
      <c r="W22" s="16"/>
      <c r="X22" s="73" t="str">
        <f>IF(W22="","",
VLOOKUP(W22,Apoio!$R$22:$S$25,2,0))</f>
        <v/>
      </c>
      <c r="Y22" s="52"/>
      <c r="Z22" s="52"/>
      <c r="AA22" s="16"/>
      <c r="AB22" s="17"/>
      <c r="AC22" s="17"/>
      <c r="AE22" s="165" t="str">
        <f>IFERROR(
IF(J22="","",
VLOOKUP(J22,Apoio!$B$5:$F$9,4,0)),"-")</f>
        <v/>
      </c>
      <c r="AF22" s="62" t="str">
        <f t="shared" si="2"/>
        <v>-</v>
      </c>
      <c r="AG22" s="165" t="str">
        <f>IF(AF22="-","-",
IF(AND(AF22&gt;=Apoio!$K$23,AF22&lt;Apoio!$M$23),Apoio!$H$23,
IF(AND(AF22&gt;=Apoio!$K$24,AF22&lt;Apoio!$M$24),Apoio!$H$24,
IF(AND(AF22&gt;=Apoio!$K$25,AF22&lt;Apoio!$M$25),Apoio!$H$25,
IF(AND(AF22&gt;=Apoio!$K$26,AF22&lt;Apoio!$M$26),Apoio!$H$26,
IF(AND(AF22&gt;=Apoio!$K$27,AF22&lt;Apoio!$M$27),Apoio!$H$27,
IF(AF22&gt;=Apoio!$K$28,Apoio!$H$28)))))))</f>
        <v>-</v>
      </c>
    </row>
    <row r="23" spans="1:33">
      <c r="A23" s="46"/>
      <c r="B23" s="4">
        <v>19</v>
      </c>
      <c r="C23" s="167" t="str">
        <f t="shared" si="1"/>
        <v/>
      </c>
      <c r="D23" s="4"/>
      <c r="E23" s="4"/>
      <c r="F23" s="4"/>
      <c r="G23" s="4"/>
      <c r="H23" s="47"/>
      <c r="I23" s="4"/>
      <c r="J23" s="4"/>
      <c r="K23" s="60" t="str">
        <f>IFERROR(
IF(J23="","",
VLOOKUP(J23,Apoio!$B$5:$F$9,2,0)),"-")</f>
        <v/>
      </c>
      <c r="L23" s="48"/>
      <c r="M23" s="49"/>
      <c r="N23" s="60" t="str">
        <f>IF(M23="","",
VLOOKUP(M23,Apoio!$H$4:$P$9,2,0))</f>
        <v/>
      </c>
      <c r="O23" s="60" t="str">
        <f>IF(M23="","",
VLOOKUP(M23,Apoio!$H$4:$P$9,4,0))</f>
        <v/>
      </c>
      <c r="P23" s="49"/>
      <c r="Q23" s="60" t="str">
        <f>IF(P23="","",
VLOOKUP(P23,Apoio!$H$13:$P$19,2,0))</f>
        <v/>
      </c>
      <c r="R23" s="60" t="str">
        <f>IF(P23="","",
VLOOKUP(P23,Apoio!$H$13:$P$19,4,0))</f>
        <v/>
      </c>
      <c r="S23" s="61" t="str">
        <f t="shared" si="0"/>
        <v/>
      </c>
      <c r="T23" s="60" t="str">
        <f>IF(OR(M23="",P23=""),"",
IF(S23&lt;=Apoio!$M$23,Apoio!$H$23,
IF(S23&lt;=Apoio!$M$24,Apoio!$H$24,
IF(S23&lt;=Apoio!$M$25,Apoio!$H$25,
IF(S23&lt;=Apoio!$M$26,Apoio!$H$26,
IF(S23&lt;=Apoio!$M$27,Apoio!$H$27,
IF(S23&gt;Apoio!$M$27,Apoio!$H$28,)))))))</f>
        <v/>
      </c>
      <c r="V23" s="59" t="str">
        <f>IFERROR(VLOOKUP('1. Ambiente'!D$6,Apoio!$R$4:$X$9,MATCH(T23,Apoio!$R$4:$X$4,0),0),"-")</f>
        <v>-</v>
      </c>
      <c r="W23" s="16"/>
      <c r="X23" s="73" t="str">
        <f>IF(W23="","",
VLOOKUP(W23,Apoio!$R$22:$S$25,2,0))</f>
        <v/>
      </c>
      <c r="Y23" s="52"/>
      <c r="Z23" s="52"/>
      <c r="AA23" s="16"/>
      <c r="AB23" s="17"/>
      <c r="AC23" s="17"/>
      <c r="AE23" s="165" t="str">
        <f>IFERROR(
IF(J23="","",
VLOOKUP(J23,Apoio!$B$5:$F$9,4,0)),"-")</f>
        <v/>
      </c>
      <c r="AF23" s="62" t="str">
        <f t="shared" si="2"/>
        <v>-</v>
      </c>
      <c r="AG23" s="165" t="str">
        <f>IF(AF23="-","-",
IF(AND(AF23&gt;=Apoio!$K$23,AF23&lt;Apoio!$M$23),Apoio!$H$23,
IF(AND(AF23&gt;=Apoio!$K$24,AF23&lt;Apoio!$M$24),Apoio!$H$24,
IF(AND(AF23&gt;=Apoio!$K$25,AF23&lt;Apoio!$M$25),Apoio!$H$25,
IF(AND(AF23&gt;=Apoio!$K$26,AF23&lt;Apoio!$M$26),Apoio!$H$26,
IF(AND(AF23&gt;=Apoio!$K$27,AF23&lt;Apoio!$M$27),Apoio!$H$27,
IF(AF23&gt;=Apoio!$K$28,Apoio!$H$28)))))))</f>
        <v>-</v>
      </c>
    </row>
    <row r="24" spans="1:33">
      <c r="A24" s="46"/>
      <c r="B24" s="4">
        <v>20</v>
      </c>
      <c r="C24" s="167" t="str">
        <f t="shared" si="1"/>
        <v/>
      </c>
      <c r="D24" s="4"/>
      <c r="E24" s="4"/>
      <c r="F24" s="4"/>
      <c r="G24" s="4"/>
      <c r="H24" s="47"/>
      <c r="I24" s="4"/>
      <c r="J24" s="4"/>
      <c r="K24" s="60" t="str">
        <f>IFERROR(
IF(J24="","",
VLOOKUP(J24,Apoio!$B$5:$F$9,2,0)),"-")</f>
        <v/>
      </c>
      <c r="L24" s="48"/>
      <c r="M24" s="49"/>
      <c r="N24" s="60" t="str">
        <f>IF(M24="","",
VLOOKUP(M24,Apoio!$H$4:$P$9,2,0))</f>
        <v/>
      </c>
      <c r="O24" s="60" t="str">
        <f>IF(M24="","",
VLOOKUP(M24,Apoio!$H$4:$P$9,4,0))</f>
        <v/>
      </c>
      <c r="P24" s="49"/>
      <c r="Q24" s="60" t="str">
        <f>IF(P24="","",
VLOOKUP(P24,Apoio!$H$13:$P$19,2,0))</f>
        <v/>
      </c>
      <c r="R24" s="60" t="str">
        <f>IF(P24="","",
VLOOKUP(P24,Apoio!$H$13:$P$19,4,0))</f>
        <v/>
      </c>
      <c r="S24" s="61" t="str">
        <f t="shared" si="0"/>
        <v/>
      </c>
      <c r="T24" s="60" t="str">
        <f>IF(OR(M24="",P24=""),"",
IF(S24&lt;=Apoio!$M$23,Apoio!$H$23,
IF(S24&lt;=Apoio!$M$24,Apoio!$H$24,
IF(S24&lt;=Apoio!$M$25,Apoio!$H$25,
IF(S24&lt;=Apoio!$M$26,Apoio!$H$26,
IF(S24&lt;=Apoio!$M$27,Apoio!$H$27,
IF(S24&gt;Apoio!$M$27,Apoio!$H$28,)))))))</f>
        <v/>
      </c>
      <c r="V24" s="59" t="str">
        <f>IFERROR(VLOOKUP('1. Ambiente'!D$6,Apoio!$R$4:$X$9,MATCH(T24,Apoio!$R$4:$X$4,0),0),"-")</f>
        <v>-</v>
      </c>
      <c r="W24" s="16"/>
      <c r="X24" s="73" t="str">
        <f>IF(W24="","",
VLOOKUP(W24,Apoio!$R$22:$S$25,2,0))</f>
        <v/>
      </c>
      <c r="Y24" s="52"/>
      <c r="Z24" s="52"/>
      <c r="AA24" s="16"/>
      <c r="AB24" s="17"/>
      <c r="AC24" s="17"/>
      <c r="AE24" s="165" t="str">
        <f>IFERROR(
IF(J24="","",
VLOOKUP(J24,Apoio!$B$5:$F$9,4,0)),"-")</f>
        <v/>
      </c>
      <c r="AF24" s="62" t="str">
        <f t="shared" si="2"/>
        <v>-</v>
      </c>
      <c r="AG24" s="165" t="str">
        <f>IF(AF24="-","-",
IF(AND(AF24&gt;=Apoio!$K$23,AF24&lt;Apoio!$M$23),Apoio!$H$23,
IF(AND(AF24&gt;=Apoio!$K$24,AF24&lt;Apoio!$M$24),Apoio!$H$24,
IF(AND(AF24&gt;=Apoio!$K$25,AF24&lt;Apoio!$M$25),Apoio!$H$25,
IF(AND(AF24&gt;=Apoio!$K$26,AF24&lt;Apoio!$M$26),Apoio!$H$26,
IF(AND(AF24&gt;=Apoio!$K$27,AF24&lt;Apoio!$M$27),Apoio!$H$27,
IF(AF24&gt;=Apoio!$K$28,Apoio!$H$28)))))))</f>
        <v>-</v>
      </c>
    </row>
    <row r="25" spans="1:33">
      <c r="A25" s="46"/>
      <c r="B25" s="4">
        <v>21</v>
      </c>
      <c r="C25" s="167" t="str">
        <f t="shared" si="1"/>
        <v/>
      </c>
      <c r="D25" s="4"/>
      <c r="E25" s="4"/>
      <c r="F25" s="4"/>
      <c r="G25" s="4"/>
      <c r="H25" s="47"/>
      <c r="I25" s="4"/>
      <c r="J25" s="4"/>
      <c r="K25" s="60" t="str">
        <f>IFERROR(
IF(J25="","",
VLOOKUP(J25,Apoio!$B$5:$F$9,2,0)),"-")</f>
        <v/>
      </c>
      <c r="L25" s="48"/>
      <c r="M25" s="49"/>
      <c r="N25" s="60" t="str">
        <f>IF(M25="","",
VLOOKUP(M25,Apoio!$H$4:$P$9,2,0))</f>
        <v/>
      </c>
      <c r="O25" s="60" t="str">
        <f>IF(M25="","",
VLOOKUP(M25,Apoio!$H$4:$P$9,4,0))</f>
        <v/>
      </c>
      <c r="P25" s="49"/>
      <c r="Q25" s="60" t="str">
        <f>IF(P25="","",
VLOOKUP(P25,Apoio!$H$13:$P$19,2,0))</f>
        <v/>
      </c>
      <c r="R25" s="60" t="str">
        <f>IF(P25="","",
VLOOKUP(P25,Apoio!$H$13:$P$19,4,0))</f>
        <v/>
      </c>
      <c r="S25" s="61" t="str">
        <f t="shared" si="0"/>
        <v/>
      </c>
      <c r="T25" s="60" t="str">
        <f>IF(OR(M25="",P25=""),"",
IF(S25&lt;=Apoio!$M$23,Apoio!$H$23,
IF(S25&lt;=Apoio!$M$24,Apoio!$H$24,
IF(S25&lt;=Apoio!$M$25,Apoio!$H$25,
IF(S25&lt;=Apoio!$M$26,Apoio!$H$26,
IF(S25&lt;=Apoio!$M$27,Apoio!$H$27,
IF(S25&gt;Apoio!$M$27,Apoio!$H$28,)))))))</f>
        <v/>
      </c>
      <c r="V25" s="59" t="str">
        <f>IFERROR(VLOOKUP('1. Ambiente'!D$6,Apoio!$R$4:$X$9,MATCH(T25,Apoio!$R$4:$X$4,0),0),"-")</f>
        <v>-</v>
      </c>
      <c r="W25" s="16"/>
      <c r="X25" s="73" t="str">
        <f>IF(W25="","",
VLOOKUP(W25,Apoio!$R$22:$S$25,2,0))</f>
        <v/>
      </c>
      <c r="Y25" s="52"/>
      <c r="Z25" s="52"/>
      <c r="AA25" s="16"/>
      <c r="AB25" s="17"/>
      <c r="AC25" s="17"/>
      <c r="AE25" s="165" t="str">
        <f>IFERROR(
IF(J25="","",
VLOOKUP(J25,Apoio!$B$5:$F$9,4,0)),"-")</f>
        <v/>
      </c>
      <c r="AF25" s="62" t="str">
        <f t="shared" si="2"/>
        <v>-</v>
      </c>
      <c r="AG25" s="165" t="str">
        <f>IF(AF25="-","-",
IF(AND(AF25&gt;=Apoio!$K$23,AF25&lt;Apoio!$M$23),Apoio!$H$23,
IF(AND(AF25&gt;=Apoio!$K$24,AF25&lt;Apoio!$M$24),Apoio!$H$24,
IF(AND(AF25&gt;=Apoio!$K$25,AF25&lt;Apoio!$M$25),Apoio!$H$25,
IF(AND(AF25&gt;=Apoio!$K$26,AF25&lt;Apoio!$M$26),Apoio!$H$26,
IF(AND(AF25&gt;=Apoio!$K$27,AF25&lt;Apoio!$M$27),Apoio!$H$27,
IF(AF25&gt;=Apoio!$K$28,Apoio!$H$28)))))))</f>
        <v>-</v>
      </c>
    </row>
    <row r="26" spans="1:33">
      <c r="A26" s="46"/>
      <c r="B26" s="4">
        <v>22</v>
      </c>
      <c r="C26" s="167" t="str">
        <f t="shared" si="1"/>
        <v/>
      </c>
      <c r="D26" s="4"/>
      <c r="E26" s="4"/>
      <c r="F26" s="4"/>
      <c r="G26" s="4"/>
      <c r="H26" s="47"/>
      <c r="I26" s="4"/>
      <c r="J26" s="4"/>
      <c r="K26" s="60" t="str">
        <f>IFERROR(
IF(J26="","",
VLOOKUP(J26,Apoio!$B$5:$F$9,2,0)),"-")</f>
        <v/>
      </c>
      <c r="L26" s="48"/>
      <c r="M26" s="49"/>
      <c r="N26" s="60" t="str">
        <f>IF(M26="","",
VLOOKUP(M26,Apoio!$H$4:$P$9,2,0))</f>
        <v/>
      </c>
      <c r="O26" s="60" t="str">
        <f>IF(M26="","",
VLOOKUP(M26,Apoio!$H$4:$P$9,4,0))</f>
        <v/>
      </c>
      <c r="P26" s="49"/>
      <c r="Q26" s="60" t="str">
        <f>IF(P26="","",
VLOOKUP(P26,Apoio!$H$13:$P$19,2,0))</f>
        <v/>
      </c>
      <c r="R26" s="60" t="str">
        <f>IF(P26="","",
VLOOKUP(P26,Apoio!$H$13:$P$19,4,0))</f>
        <v/>
      </c>
      <c r="S26" s="61" t="str">
        <f t="shared" si="0"/>
        <v/>
      </c>
      <c r="T26" s="60" t="str">
        <f>IF(OR(M26="",P26=""),"",
IF(S26&lt;=Apoio!$M$23,Apoio!$H$23,
IF(S26&lt;=Apoio!$M$24,Apoio!$H$24,
IF(S26&lt;=Apoio!$M$25,Apoio!$H$25,
IF(S26&lt;=Apoio!$M$26,Apoio!$H$26,
IF(S26&lt;=Apoio!$M$27,Apoio!$H$27,
IF(S26&gt;Apoio!$M$27,Apoio!$H$28,)))))))</f>
        <v/>
      </c>
      <c r="V26" s="59" t="str">
        <f>IFERROR(VLOOKUP('1. Ambiente'!D$6,Apoio!$R$4:$X$9,MATCH(T26,Apoio!$R$4:$X$4,0),0),"-")</f>
        <v>-</v>
      </c>
      <c r="W26" s="16"/>
      <c r="X26" s="73" t="str">
        <f>IF(W26="","",
VLOOKUP(W26,Apoio!$R$22:$S$25,2,0))</f>
        <v/>
      </c>
      <c r="Y26" s="52"/>
      <c r="Z26" s="52"/>
      <c r="AA26" s="16"/>
      <c r="AB26" s="17"/>
      <c r="AC26" s="17"/>
      <c r="AE26" s="165" t="str">
        <f>IFERROR(
IF(J26="","",
VLOOKUP(J26,Apoio!$B$5:$F$9,4,0)),"-")</f>
        <v/>
      </c>
      <c r="AF26" s="62" t="str">
        <f t="shared" si="2"/>
        <v>-</v>
      </c>
      <c r="AG26" s="165" t="str">
        <f>IF(AF26="-","-",
IF(AND(AF26&gt;=Apoio!$K$23,AF26&lt;Apoio!$M$23),Apoio!$H$23,
IF(AND(AF26&gt;=Apoio!$K$24,AF26&lt;Apoio!$M$24),Apoio!$H$24,
IF(AND(AF26&gt;=Apoio!$K$25,AF26&lt;Apoio!$M$25),Apoio!$H$25,
IF(AND(AF26&gt;=Apoio!$K$26,AF26&lt;Apoio!$M$26),Apoio!$H$26,
IF(AND(AF26&gt;=Apoio!$K$27,AF26&lt;Apoio!$M$27),Apoio!$H$27,
IF(AF26&gt;=Apoio!$K$28,Apoio!$H$28)))))))</f>
        <v>-</v>
      </c>
    </row>
    <row r="27" spans="1:33">
      <c r="A27" s="46"/>
      <c r="B27" s="4">
        <v>23</v>
      </c>
      <c r="C27" s="167" t="str">
        <f t="shared" si="1"/>
        <v/>
      </c>
      <c r="D27" s="4"/>
      <c r="E27" s="4"/>
      <c r="F27" s="4"/>
      <c r="G27" s="4"/>
      <c r="H27" s="47"/>
      <c r="I27" s="4"/>
      <c r="J27" s="4"/>
      <c r="K27" s="60" t="str">
        <f>IFERROR(
IF(J27="","",
VLOOKUP(J27,Apoio!$B$5:$F$9,2,0)),"-")</f>
        <v/>
      </c>
      <c r="L27" s="48"/>
      <c r="M27" s="49"/>
      <c r="N27" s="60" t="str">
        <f>IF(M27="","",
VLOOKUP(M27,Apoio!$H$4:$P$9,2,0))</f>
        <v/>
      </c>
      <c r="O27" s="60" t="str">
        <f>IF(M27="","",
VLOOKUP(M27,Apoio!$H$4:$P$9,4,0))</f>
        <v/>
      </c>
      <c r="P27" s="49"/>
      <c r="Q27" s="60" t="str">
        <f>IF(P27="","",
VLOOKUP(P27,Apoio!$H$13:$P$19,2,0))</f>
        <v/>
      </c>
      <c r="R27" s="60" t="str">
        <f>IF(P27="","",
VLOOKUP(P27,Apoio!$H$13:$P$19,4,0))</f>
        <v/>
      </c>
      <c r="S27" s="61" t="str">
        <f t="shared" si="0"/>
        <v/>
      </c>
      <c r="T27" s="60" t="str">
        <f>IF(OR(M27="",P27=""),"",
IF(S27&lt;=Apoio!$M$23,Apoio!$H$23,
IF(S27&lt;=Apoio!$M$24,Apoio!$H$24,
IF(S27&lt;=Apoio!$M$25,Apoio!$H$25,
IF(S27&lt;=Apoio!$M$26,Apoio!$H$26,
IF(S27&lt;=Apoio!$M$27,Apoio!$H$27,
IF(S27&gt;Apoio!$M$27,Apoio!$H$28,)))))))</f>
        <v/>
      </c>
      <c r="V27" s="59" t="str">
        <f>IFERROR(VLOOKUP('1. Ambiente'!D$6,Apoio!$R$4:$X$9,MATCH(T27,Apoio!$R$4:$X$4,0),0),"-")</f>
        <v>-</v>
      </c>
      <c r="W27" s="16"/>
      <c r="X27" s="73" t="str">
        <f>IF(W27="","",
VLOOKUP(W27,Apoio!$R$22:$S$25,2,0))</f>
        <v/>
      </c>
      <c r="Y27" s="52"/>
      <c r="Z27" s="52"/>
      <c r="AA27" s="16"/>
      <c r="AB27" s="17"/>
      <c r="AC27" s="17"/>
      <c r="AE27" s="165" t="str">
        <f>IFERROR(
IF(J27="","",
VLOOKUP(J27,Apoio!$B$5:$F$9,4,0)),"-")</f>
        <v/>
      </c>
      <c r="AF27" s="62" t="str">
        <f t="shared" si="2"/>
        <v>-</v>
      </c>
      <c r="AG27" s="165" t="str">
        <f>IF(AF27="-","-",
IF(AND(AF27&gt;=Apoio!$K$23,AF27&lt;Apoio!$M$23),Apoio!$H$23,
IF(AND(AF27&gt;=Apoio!$K$24,AF27&lt;Apoio!$M$24),Apoio!$H$24,
IF(AND(AF27&gt;=Apoio!$K$25,AF27&lt;Apoio!$M$25),Apoio!$H$25,
IF(AND(AF27&gt;=Apoio!$K$26,AF27&lt;Apoio!$M$26),Apoio!$H$26,
IF(AND(AF27&gt;=Apoio!$K$27,AF27&lt;Apoio!$M$27),Apoio!$H$27,
IF(AF27&gt;=Apoio!$K$28,Apoio!$H$28)))))))</f>
        <v>-</v>
      </c>
    </row>
    <row r="28" spans="1:33">
      <c r="A28" s="46"/>
      <c r="B28" s="4">
        <v>24</v>
      </c>
      <c r="C28" s="167" t="str">
        <f t="shared" si="1"/>
        <v/>
      </c>
      <c r="D28" s="4"/>
      <c r="E28" s="4"/>
      <c r="F28" s="4"/>
      <c r="G28" s="4"/>
      <c r="H28" s="47"/>
      <c r="I28" s="4"/>
      <c r="J28" s="4"/>
      <c r="K28" s="60" t="str">
        <f>IFERROR(
IF(J28="","",
VLOOKUP(J28,Apoio!$B$5:$F$9,2,0)),"-")</f>
        <v/>
      </c>
      <c r="L28" s="48"/>
      <c r="M28" s="49"/>
      <c r="N28" s="60" t="str">
        <f>IF(M28="","",
VLOOKUP(M28,Apoio!$H$4:$P$9,2,0))</f>
        <v/>
      </c>
      <c r="O28" s="60" t="str">
        <f>IF(M28="","",
VLOOKUP(M28,Apoio!$H$4:$P$9,4,0))</f>
        <v/>
      </c>
      <c r="P28" s="49"/>
      <c r="Q28" s="60" t="str">
        <f>IF(P28="","",
VLOOKUP(P28,Apoio!$H$13:$P$19,2,0))</f>
        <v/>
      </c>
      <c r="R28" s="60" t="str">
        <f>IF(P28="","",
VLOOKUP(P28,Apoio!$H$13:$P$19,4,0))</f>
        <v/>
      </c>
      <c r="S28" s="61" t="str">
        <f t="shared" si="0"/>
        <v/>
      </c>
      <c r="T28" s="60" t="str">
        <f>IF(OR(M28="",P28=""),"",
IF(S28&lt;=Apoio!$M$23,Apoio!$H$23,
IF(S28&lt;=Apoio!$M$24,Apoio!$H$24,
IF(S28&lt;=Apoio!$M$25,Apoio!$H$25,
IF(S28&lt;=Apoio!$M$26,Apoio!$H$26,
IF(S28&lt;=Apoio!$M$27,Apoio!$H$27,
IF(S28&gt;Apoio!$M$27,Apoio!$H$28,)))))))</f>
        <v/>
      </c>
      <c r="V28" s="59" t="str">
        <f>IFERROR(VLOOKUP('1. Ambiente'!D$6,Apoio!$R$4:$X$9,MATCH(T28,Apoio!$R$4:$X$4,0),0),"-")</f>
        <v>-</v>
      </c>
      <c r="W28" s="16"/>
      <c r="X28" s="73" t="str">
        <f>IF(W28="","",
VLOOKUP(W28,Apoio!$R$22:$S$25,2,0))</f>
        <v/>
      </c>
      <c r="Y28" s="52"/>
      <c r="Z28" s="52"/>
      <c r="AA28" s="16"/>
      <c r="AB28" s="17"/>
      <c r="AC28" s="17"/>
      <c r="AE28" s="165" t="str">
        <f>IFERROR(
IF(J28="","",
VLOOKUP(J28,Apoio!$B$5:$F$9,4,0)),"-")</f>
        <v/>
      </c>
      <c r="AF28" s="62" t="str">
        <f t="shared" si="2"/>
        <v>-</v>
      </c>
      <c r="AG28" s="165" t="str">
        <f>IF(AF28="-","-",
IF(AND(AF28&gt;=Apoio!$K$23,AF28&lt;Apoio!$M$23),Apoio!$H$23,
IF(AND(AF28&gt;=Apoio!$K$24,AF28&lt;Apoio!$M$24),Apoio!$H$24,
IF(AND(AF28&gt;=Apoio!$K$25,AF28&lt;Apoio!$M$25),Apoio!$H$25,
IF(AND(AF28&gt;=Apoio!$K$26,AF28&lt;Apoio!$M$26),Apoio!$H$26,
IF(AND(AF28&gt;=Apoio!$K$27,AF28&lt;Apoio!$M$27),Apoio!$H$27,
IF(AF28&gt;=Apoio!$K$28,Apoio!$H$28)))))))</f>
        <v>-</v>
      </c>
    </row>
    <row r="29" spans="1:33">
      <c r="A29" s="46"/>
      <c r="B29" s="4">
        <v>25</v>
      </c>
      <c r="C29" s="167" t="str">
        <f t="shared" si="1"/>
        <v/>
      </c>
      <c r="D29" s="4"/>
      <c r="E29" s="4"/>
      <c r="F29" s="4"/>
      <c r="G29" s="4"/>
      <c r="H29" s="47"/>
      <c r="I29" s="4"/>
      <c r="J29" s="4"/>
      <c r="K29" s="60" t="str">
        <f>IFERROR(
IF(J29="","",
VLOOKUP(J29,Apoio!$B$5:$F$9,2,0)),"-")</f>
        <v/>
      </c>
      <c r="L29" s="48"/>
      <c r="M29" s="49"/>
      <c r="N29" s="60" t="str">
        <f>IF(M29="","",
VLOOKUP(M29,Apoio!$H$4:$P$9,2,0))</f>
        <v/>
      </c>
      <c r="O29" s="60" t="str">
        <f>IF(M29="","",
VLOOKUP(M29,Apoio!$H$4:$P$9,4,0))</f>
        <v/>
      </c>
      <c r="P29" s="49"/>
      <c r="Q29" s="60" t="str">
        <f>IF(P29="","",
VLOOKUP(P29,Apoio!$H$13:$P$19,2,0))</f>
        <v/>
      </c>
      <c r="R29" s="60" t="str">
        <f>IF(P29="","",
VLOOKUP(P29,Apoio!$H$13:$P$19,4,0))</f>
        <v/>
      </c>
      <c r="S29" s="61" t="str">
        <f t="shared" si="0"/>
        <v/>
      </c>
      <c r="T29" s="60" t="str">
        <f>IF(OR(M29="",P29=""),"",
IF(S29&lt;=Apoio!$M$23,Apoio!$H$23,
IF(S29&lt;=Apoio!$M$24,Apoio!$H$24,
IF(S29&lt;=Apoio!$M$25,Apoio!$H$25,
IF(S29&lt;=Apoio!$M$26,Apoio!$H$26,
IF(S29&lt;=Apoio!$M$27,Apoio!$H$27,
IF(S29&gt;Apoio!$M$27,Apoio!$H$28,)))))))</f>
        <v/>
      </c>
      <c r="V29" s="59" t="str">
        <f>IFERROR(VLOOKUP('1. Ambiente'!D$6,Apoio!$R$4:$X$9,MATCH(T29,Apoio!$R$4:$X$4,0),0),"-")</f>
        <v>-</v>
      </c>
      <c r="W29" s="16"/>
      <c r="X29" s="73" t="str">
        <f>IF(W29="","",
VLOOKUP(W29,Apoio!$R$22:$S$25,2,0))</f>
        <v/>
      </c>
      <c r="Y29" s="52"/>
      <c r="Z29" s="52"/>
      <c r="AA29" s="16"/>
      <c r="AB29" s="17"/>
      <c r="AC29" s="17"/>
      <c r="AE29" s="165" t="str">
        <f>IFERROR(
IF(J29="","",
VLOOKUP(J29,Apoio!$B$5:$F$9,4,0)),"-")</f>
        <v/>
      </c>
      <c r="AF29" s="62" t="str">
        <f t="shared" si="2"/>
        <v>-</v>
      </c>
      <c r="AG29" s="165" t="str">
        <f>IF(AF29="-","-",
IF(AND(AF29&gt;=Apoio!$K$23,AF29&lt;Apoio!$M$23),Apoio!$H$23,
IF(AND(AF29&gt;=Apoio!$K$24,AF29&lt;Apoio!$M$24),Apoio!$H$24,
IF(AND(AF29&gt;=Apoio!$K$25,AF29&lt;Apoio!$M$25),Apoio!$H$25,
IF(AND(AF29&gt;=Apoio!$K$26,AF29&lt;Apoio!$M$26),Apoio!$H$26,
IF(AND(AF29&gt;=Apoio!$K$27,AF29&lt;Apoio!$M$27),Apoio!$H$27,
IF(AF29&gt;=Apoio!$K$28,Apoio!$H$28)))))))</f>
        <v>-</v>
      </c>
    </row>
    <row r="30" spans="1:33">
      <c r="A30" s="46"/>
      <c r="B30" s="4">
        <v>26</v>
      </c>
      <c r="C30" s="167" t="str">
        <f t="shared" si="1"/>
        <v/>
      </c>
      <c r="D30" s="4"/>
      <c r="E30" s="4"/>
      <c r="F30" s="4"/>
      <c r="G30" s="4"/>
      <c r="H30" s="47"/>
      <c r="I30" s="4"/>
      <c r="J30" s="4"/>
      <c r="K30" s="60" t="str">
        <f>IFERROR(
IF(J30="","",
VLOOKUP(J30,Apoio!$B$5:$F$9,2,0)),"-")</f>
        <v/>
      </c>
      <c r="L30" s="48"/>
      <c r="M30" s="49"/>
      <c r="N30" s="60" t="str">
        <f>IF(M30="","",
VLOOKUP(M30,Apoio!$H$4:$P$9,2,0))</f>
        <v/>
      </c>
      <c r="O30" s="60" t="str">
        <f>IF(M30="","",
VLOOKUP(M30,Apoio!$H$4:$P$9,4,0))</f>
        <v/>
      </c>
      <c r="P30" s="49"/>
      <c r="Q30" s="60" t="str">
        <f>IF(P30="","",
VLOOKUP(P30,Apoio!$H$13:$P$19,2,0))</f>
        <v/>
      </c>
      <c r="R30" s="60" t="str">
        <f>IF(P30="","",
VLOOKUP(P30,Apoio!$H$13:$P$19,4,0))</f>
        <v/>
      </c>
      <c r="S30" s="61" t="str">
        <f t="shared" si="0"/>
        <v/>
      </c>
      <c r="T30" s="60" t="str">
        <f>IF(OR(M30="",P30=""),"",
IF(S30&lt;=Apoio!$M$23,Apoio!$H$23,
IF(S30&lt;=Apoio!$M$24,Apoio!$H$24,
IF(S30&lt;=Apoio!$M$25,Apoio!$H$25,
IF(S30&lt;=Apoio!$M$26,Apoio!$H$26,
IF(S30&lt;=Apoio!$M$27,Apoio!$H$27,
IF(S30&gt;Apoio!$M$27,Apoio!$H$28,)))))))</f>
        <v/>
      </c>
      <c r="V30" s="59" t="str">
        <f>IFERROR(VLOOKUP('1. Ambiente'!D$6,Apoio!$R$4:$X$9,MATCH(T30,Apoio!$R$4:$X$4,0),0),"-")</f>
        <v>-</v>
      </c>
      <c r="W30" s="16"/>
      <c r="X30" s="73" t="str">
        <f>IF(W30="","",
VLOOKUP(W30,Apoio!$R$22:$S$25,2,0))</f>
        <v/>
      </c>
      <c r="Y30" s="52"/>
      <c r="Z30" s="52"/>
      <c r="AA30" s="16"/>
      <c r="AB30" s="17"/>
      <c r="AC30" s="17"/>
      <c r="AE30" s="165" t="str">
        <f>IFERROR(
IF(J30="","",
VLOOKUP(J30,Apoio!$B$5:$F$9,4,0)),"-")</f>
        <v/>
      </c>
      <c r="AF30" s="62" t="str">
        <f t="shared" si="2"/>
        <v>-</v>
      </c>
      <c r="AG30" s="165" t="str">
        <f>IF(AF30="-","-",
IF(AND(AF30&gt;=Apoio!$K$23,AF30&lt;Apoio!$M$23),Apoio!$H$23,
IF(AND(AF30&gt;=Apoio!$K$24,AF30&lt;Apoio!$M$24),Apoio!$H$24,
IF(AND(AF30&gt;=Apoio!$K$25,AF30&lt;Apoio!$M$25),Apoio!$H$25,
IF(AND(AF30&gt;=Apoio!$K$26,AF30&lt;Apoio!$M$26),Apoio!$H$26,
IF(AND(AF30&gt;=Apoio!$K$27,AF30&lt;Apoio!$M$27),Apoio!$H$27,
IF(AF30&gt;=Apoio!$K$28,Apoio!$H$28)))))))</f>
        <v>-</v>
      </c>
    </row>
    <row r="31" spans="1:33">
      <c r="A31" s="46"/>
      <c r="B31" s="4">
        <v>27</v>
      </c>
      <c r="C31" s="167" t="str">
        <f t="shared" si="1"/>
        <v/>
      </c>
      <c r="D31" s="4"/>
      <c r="E31" s="4"/>
      <c r="F31" s="4"/>
      <c r="G31" s="4"/>
      <c r="H31" s="47"/>
      <c r="I31" s="4"/>
      <c r="J31" s="4"/>
      <c r="K31" s="60" t="str">
        <f>IFERROR(
IF(J31="","",
VLOOKUP(J31,Apoio!$B$5:$F$9,2,0)),"-")</f>
        <v/>
      </c>
      <c r="L31" s="48"/>
      <c r="M31" s="49"/>
      <c r="N31" s="60" t="str">
        <f>IF(M31="","",
VLOOKUP(M31,Apoio!$H$4:$P$9,2,0))</f>
        <v/>
      </c>
      <c r="O31" s="60" t="str">
        <f>IF(M31="","",
VLOOKUP(M31,Apoio!$H$4:$P$9,4,0))</f>
        <v/>
      </c>
      <c r="P31" s="49"/>
      <c r="Q31" s="60" t="str">
        <f>IF(P31="","",
VLOOKUP(P31,Apoio!$H$13:$P$19,2,0))</f>
        <v/>
      </c>
      <c r="R31" s="60" t="str">
        <f>IF(P31="","",
VLOOKUP(P31,Apoio!$H$13:$P$19,4,0))</f>
        <v/>
      </c>
      <c r="S31" s="61" t="str">
        <f t="shared" si="0"/>
        <v/>
      </c>
      <c r="T31" s="60" t="str">
        <f>IF(OR(M31="",P31=""),"",
IF(S31&lt;=Apoio!$M$23,Apoio!$H$23,
IF(S31&lt;=Apoio!$M$24,Apoio!$H$24,
IF(S31&lt;=Apoio!$M$25,Apoio!$H$25,
IF(S31&lt;=Apoio!$M$26,Apoio!$H$26,
IF(S31&lt;=Apoio!$M$27,Apoio!$H$27,
IF(S31&gt;Apoio!$M$27,Apoio!$H$28,)))))))</f>
        <v/>
      </c>
      <c r="V31" s="59" t="str">
        <f>IFERROR(VLOOKUP('1. Ambiente'!D$6,Apoio!$R$4:$X$9,MATCH(T31,Apoio!$R$4:$X$4,0),0),"-")</f>
        <v>-</v>
      </c>
      <c r="W31" s="16"/>
      <c r="X31" s="73" t="str">
        <f>IF(W31="","",
VLOOKUP(W31,Apoio!$R$22:$S$25,2,0))</f>
        <v/>
      </c>
      <c r="Y31" s="52"/>
      <c r="Z31" s="52"/>
      <c r="AA31" s="16"/>
      <c r="AB31" s="17"/>
      <c r="AC31" s="17"/>
      <c r="AE31" s="165" t="str">
        <f>IFERROR(
IF(J31="","",
VLOOKUP(J31,Apoio!$B$5:$F$9,4,0)),"-")</f>
        <v/>
      </c>
      <c r="AF31" s="62" t="str">
        <f t="shared" si="2"/>
        <v>-</v>
      </c>
      <c r="AG31" s="165" t="str">
        <f>IF(AF31="-","-",
IF(AND(AF31&gt;=Apoio!$K$23,AF31&lt;Apoio!$M$23),Apoio!$H$23,
IF(AND(AF31&gt;=Apoio!$K$24,AF31&lt;Apoio!$M$24),Apoio!$H$24,
IF(AND(AF31&gt;=Apoio!$K$25,AF31&lt;Apoio!$M$25),Apoio!$H$25,
IF(AND(AF31&gt;=Apoio!$K$26,AF31&lt;Apoio!$M$26),Apoio!$H$26,
IF(AND(AF31&gt;=Apoio!$K$27,AF31&lt;Apoio!$M$27),Apoio!$H$27,
IF(AF31&gt;=Apoio!$K$28,Apoio!$H$28)))))))</f>
        <v>-</v>
      </c>
    </row>
    <row r="32" spans="1:33">
      <c r="A32" s="46"/>
      <c r="B32" s="4">
        <v>28</v>
      </c>
      <c r="C32" s="167" t="str">
        <f t="shared" si="1"/>
        <v/>
      </c>
      <c r="D32" s="4"/>
      <c r="E32" s="4"/>
      <c r="F32" s="4"/>
      <c r="G32" s="4"/>
      <c r="H32" s="47"/>
      <c r="I32" s="4"/>
      <c r="J32" s="4"/>
      <c r="K32" s="60" t="str">
        <f>IFERROR(
IF(J32="","",
VLOOKUP(J32,Apoio!$B$5:$F$9,2,0)),"-")</f>
        <v/>
      </c>
      <c r="L32" s="48"/>
      <c r="M32" s="49"/>
      <c r="N32" s="60" t="str">
        <f>IF(M32="","",
VLOOKUP(M32,Apoio!$H$4:$P$9,2,0))</f>
        <v/>
      </c>
      <c r="O32" s="60" t="str">
        <f>IF(M32="","",
VLOOKUP(M32,Apoio!$H$4:$P$9,4,0))</f>
        <v/>
      </c>
      <c r="P32" s="49"/>
      <c r="Q32" s="60" t="str">
        <f>IF(P32="","",
VLOOKUP(P32,Apoio!$H$13:$P$19,2,0))</f>
        <v/>
      </c>
      <c r="R32" s="60" t="str">
        <f>IF(P32="","",
VLOOKUP(P32,Apoio!$H$13:$P$19,4,0))</f>
        <v/>
      </c>
      <c r="S32" s="61" t="str">
        <f t="shared" si="0"/>
        <v/>
      </c>
      <c r="T32" s="60" t="str">
        <f>IF(OR(M32="",P32=""),"",
IF(S32&lt;=Apoio!$M$23,Apoio!$H$23,
IF(S32&lt;=Apoio!$M$24,Apoio!$H$24,
IF(S32&lt;=Apoio!$M$25,Apoio!$H$25,
IF(S32&lt;=Apoio!$M$26,Apoio!$H$26,
IF(S32&lt;=Apoio!$M$27,Apoio!$H$27,
IF(S32&gt;Apoio!$M$27,Apoio!$H$28,)))))))</f>
        <v/>
      </c>
      <c r="V32" s="59" t="str">
        <f>IFERROR(VLOOKUP('1. Ambiente'!D$6,Apoio!$R$4:$X$9,MATCH(T32,Apoio!$R$4:$X$4,0),0),"-")</f>
        <v>-</v>
      </c>
      <c r="W32" s="16"/>
      <c r="X32" s="73" t="str">
        <f>IF(W32="","",
VLOOKUP(W32,Apoio!$R$22:$S$25,2,0))</f>
        <v/>
      </c>
      <c r="Y32" s="52"/>
      <c r="Z32" s="52"/>
      <c r="AA32" s="16"/>
      <c r="AB32" s="17"/>
      <c r="AC32" s="17"/>
      <c r="AE32" s="165" t="str">
        <f>IFERROR(
IF(J32="","",
VLOOKUP(J32,Apoio!$B$5:$F$9,4,0)),"-")</f>
        <v/>
      </c>
      <c r="AF32" s="62" t="str">
        <f t="shared" si="2"/>
        <v>-</v>
      </c>
      <c r="AG32" s="165" t="str">
        <f>IF(AF32="-","-",
IF(AND(AF32&gt;=Apoio!$K$23,AF32&lt;Apoio!$M$23),Apoio!$H$23,
IF(AND(AF32&gt;=Apoio!$K$24,AF32&lt;Apoio!$M$24),Apoio!$H$24,
IF(AND(AF32&gt;=Apoio!$K$25,AF32&lt;Apoio!$M$25),Apoio!$H$25,
IF(AND(AF32&gt;=Apoio!$K$26,AF32&lt;Apoio!$M$26),Apoio!$H$26,
IF(AND(AF32&gt;=Apoio!$K$27,AF32&lt;Apoio!$M$27),Apoio!$H$27,
IF(AF32&gt;=Apoio!$K$28,Apoio!$H$28)))))))</f>
        <v>-</v>
      </c>
    </row>
    <row r="33" spans="1:33">
      <c r="A33" s="46"/>
      <c r="B33" s="4">
        <v>29</v>
      </c>
      <c r="C33" s="167" t="str">
        <f t="shared" si="1"/>
        <v/>
      </c>
      <c r="D33" s="4"/>
      <c r="E33" s="4"/>
      <c r="F33" s="4"/>
      <c r="G33" s="4"/>
      <c r="H33" s="47"/>
      <c r="I33" s="4"/>
      <c r="J33" s="4"/>
      <c r="K33" s="60" t="str">
        <f>IFERROR(
IF(J33="","",
VLOOKUP(J33,Apoio!$B$5:$F$9,2,0)),"-")</f>
        <v/>
      </c>
      <c r="L33" s="48"/>
      <c r="M33" s="49"/>
      <c r="N33" s="60" t="str">
        <f>IF(M33="","",
VLOOKUP(M33,Apoio!$H$4:$P$9,2,0))</f>
        <v/>
      </c>
      <c r="O33" s="60" t="str">
        <f>IF(M33="","",
VLOOKUP(M33,Apoio!$H$4:$P$9,4,0))</f>
        <v/>
      </c>
      <c r="P33" s="49"/>
      <c r="Q33" s="60" t="str">
        <f>IF(P33="","",
VLOOKUP(P33,Apoio!$H$13:$P$19,2,0))</f>
        <v/>
      </c>
      <c r="R33" s="60" t="str">
        <f>IF(P33="","",
VLOOKUP(P33,Apoio!$H$13:$P$19,4,0))</f>
        <v/>
      </c>
      <c r="S33" s="61" t="str">
        <f t="shared" si="0"/>
        <v/>
      </c>
      <c r="T33" s="60" t="str">
        <f>IF(OR(M33="",P33=""),"",
IF(S33&lt;=Apoio!$M$23,Apoio!$H$23,
IF(S33&lt;=Apoio!$M$24,Apoio!$H$24,
IF(S33&lt;=Apoio!$M$25,Apoio!$H$25,
IF(S33&lt;=Apoio!$M$26,Apoio!$H$26,
IF(S33&lt;=Apoio!$M$27,Apoio!$H$27,
IF(S33&gt;Apoio!$M$27,Apoio!$H$28,)))))))</f>
        <v/>
      </c>
      <c r="V33" s="59" t="str">
        <f>IFERROR(VLOOKUP('1. Ambiente'!D$6,Apoio!$R$4:$X$9,MATCH(T33,Apoio!$R$4:$X$4,0),0),"-")</f>
        <v>-</v>
      </c>
      <c r="W33" s="16"/>
      <c r="X33" s="73" t="str">
        <f>IF(W33="","",
VLOOKUP(W33,Apoio!$R$22:$S$25,2,0))</f>
        <v/>
      </c>
      <c r="Y33" s="52"/>
      <c r="Z33" s="52"/>
      <c r="AA33" s="16"/>
      <c r="AB33" s="17"/>
      <c r="AC33" s="17"/>
      <c r="AE33" s="165" t="str">
        <f>IFERROR(
IF(J33="","",
VLOOKUP(J33,Apoio!$B$5:$F$9,4,0)),"-")</f>
        <v/>
      </c>
      <c r="AF33" s="62" t="str">
        <f t="shared" si="2"/>
        <v>-</v>
      </c>
      <c r="AG33" s="165" t="str">
        <f>IF(AF33="-","-",
IF(AND(AF33&gt;=Apoio!$K$23,AF33&lt;Apoio!$M$23),Apoio!$H$23,
IF(AND(AF33&gt;=Apoio!$K$24,AF33&lt;Apoio!$M$24),Apoio!$H$24,
IF(AND(AF33&gt;=Apoio!$K$25,AF33&lt;Apoio!$M$25),Apoio!$H$25,
IF(AND(AF33&gt;=Apoio!$K$26,AF33&lt;Apoio!$M$26),Apoio!$H$26,
IF(AND(AF33&gt;=Apoio!$K$27,AF33&lt;Apoio!$M$27),Apoio!$H$27,
IF(AF33&gt;=Apoio!$K$28,Apoio!$H$28)))))))</f>
        <v>-</v>
      </c>
    </row>
    <row r="34" spans="1:33">
      <c r="A34" s="46"/>
      <c r="B34" s="4">
        <v>30</v>
      </c>
      <c r="C34" s="167" t="str">
        <f t="shared" si="1"/>
        <v/>
      </c>
      <c r="D34" s="4"/>
      <c r="E34" s="4"/>
      <c r="F34" s="4"/>
      <c r="G34" s="4"/>
      <c r="H34" s="47"/>
      <c r="I34" s="4"/>
      <c r="J34" s="4"/>
      <c r="K34" s="60" t="str">
        <f>IFERROR(
IF(J34="","",
VLOOKUP(J34,Apoio!$B$5:$F$9,2,0)),"-")</f>
        <v/>
      </c>
      <c r="L34" s="48"/>
      <c r="M34" s="49"/>
      <c r="N34" s="60" t="str">
        <f>IF(M34="","",
VLOOKUP(M34,Apoio!$H$4:$P$9,2,0))</f>
        <v/>
      </c>
      <c r="O34" s="60" t="str">
        <f>IF(M34="","",
VLOOKUP(M34,Apoio!$H$4:$P$9,4,0))</f>
        <v/>
      </c>
      <c r="P34" s="49"/>
      <c r="Q34" s="60" t="str">
        <f>IF(P34="","",
VLOOKUP(P34,Apoio!$H$13:$P$19,2,0))</f>
        <v/>
      </c>
      <c r="R34" s="60" t="str">
        <f>IF(P34="","",
VLOOKUP(P34,Apoio!$H$13:$P$19,4,0))</f>
        <v/>
      </c>
      <c r="S34" s="61" t="str">
        <f t="shared" si="0"/>
        <v/>
      </c>
      <c r="T34" s="60" t="str">
        <f>IF(OR(M34="",P34=""),"",
IF(S34&lt;=Apoio!$M$23,Apoio!$H$23,
IF(S34&lt;=Apoio!$M$24,Apoio!$H$24,
IF(S34&lt;=Apoio!$M$25,Apoio!$H$25,
IF(S34&lt;=Apoio!$M$26,Apoio!$H$26,
IF(S34&lt;=Apoio!$M$27,Apoio!$H$27,
IF(S34&gt;Apoio!$M$27,Apoio!$H$28,)))))))</f>
        <v/>
      </c>
      <c r="V34" s="59" t="str">
        <f>IFERROR(VLOOKUP('1. Ambiente'!D$6,Apoio!$R$4:$X$9,MATCH(T34,Apoio!$R$4:$X$4,0),0),"-")</f>
        <v>-</v>
      </c>
      <c r="W34" s="16"/>
      <c r="X34" s="73" t="str">
        <f>IF(W34="","",
VLOOKUP(W34,Apoio!$R$22:$S$25,2,0))</f>
        <v/>
      </c>
      <c r="Y34" s="52"/>
      <c r="Z34" s="52"/>
      <c r="AA34" s="16"/>
      <c r="AB34" s="17"/>
      <c r="AC34" s="17"/>
      <c r="AE34" s="165" t="str">
        <f>IFERROR(
IF(J34="","",
VLOOKUP(J34,Apoio!$B$5:$F$9,4,0)),"-")</f>
        <v/>
      </c>
      <c r="AF34" s="62" t="str">
        <f t="shared" si="2"/>
        <v>-</v>
      </c>
      <c r="AG34" s="165" t="str">
        <f>IF(AF34="-","-",
IF(AND(AF34&gt;=Apoio!$K$23,AF34&lt;Apoio!$M$23),Apoio!$H$23,
IF(AND(AF34&gt;=Apoio!$K$24,AF34&lt;Apoio!$M$24),Apoio!$H$24,
IF(AND(AF34&gt;=Apoio!$K$25,AF34&lt;Apoio!$M$25),Apoio!$H$25,
IF(AND(AF34&gt;=Apoio!$K$26,AF34&lt;Apoio!$M$26),Apoio!$H$26,
IF(AND(AF34&gt;=Apoio!$K$27,AF34&lt;Apoio!$M$27),Apoio!$H$27,
IF(AF34&gt;=Apoio!$K$28,Apoio!$H$28)))))))</f>
        <v>-</v>
      </c>
    </row>
    <row r="35" spans="1:33">
      <c r="A35" s="46"/>
      <c r="B35" s="4">
        <v>31</v>
      </c>
      <c r="C35" s="167" t="str">
        <f t="shared" si="1"/>
        <v/>
      </c>
      <c r="D35" s="4"/>
      <c r="E35" s="4"/>
      <c r="F35" s="4"/>
      <c r="G35" s="4"/>
      <c r="H35" s="47"/>
      <c r="I35" s="4"/>
      <c r="J35" s="4"/>
      <c r="K35" s="60" t="str">
        <f>IFERROR(
IF(J35="","",
VLOOKUP(J35,Apoio!$B$5:$F$9,2,0)),"-")</f>
        <v/>
      </c>
      <c r="L35" s="48"/>
      <c r="M35" s="49"/>
      <c r="N35" s="60" t="str">
        <f>IF(M35="","",
VLOOKUP(M35,Apoio!$H$4:$P$9,2,0))</f>
        <v/>
      </c>
      <c r="O35" s="60" t="str">
        <f>IF(M35="","",
VLOOKUP(M35,Apoio!$H$4:$P$9,4,0))</f>
        <v/>
      </c>
      <c r="P35" s="49"/>
      <c r="Q35" s="60" t="str">
        <f>IF(P35="","",
VLOOKUP(P35,Apoio!$H$13:$P$19,2,0))</f>
        <v/>
      </c>
      <c r="R35" s="60" t="str">
        <f>IF(P35="","",
VLOOKUP(P35,Apoio!$H$13:$P$19,4,0))</f>
        <v/>
      </c>
      <c r="S35" s="61" t="str">
        <f t="shared" si="0"/>
        <v/>
      </c>
      <c r="T35" s="60" t="str">
        <f>IF(OR(M35="",P35=""),"",
IF(S35&lt;=Apoio!$M$23,Apoio!$H$23,
IF(S35&lt;=Apoio!$M$24,Apoio!$H$24,
IF(S35&lt;=Apoio!$M$25,Apoio!$H$25,
IF(S35&lt;=Apoio!$M$26,Apoio!$H$26,
IF(S35&lt;=Apoio!$M$27,Apoio!$H$27,
IF(S35&gt;Apoio!$M$27,Apoio!$H$28,)))))))</f>
        <v/>
      </c>
      <c r="V35" s="59" t="str">
        <f>IFERROR(VLOOKUP('1. Ambiente'!D$6,Apoio!$R$4:$X$9,MATCH(T35,Apoio!$R$4:$X$4,0),0),"-")</f>
        <v>-</v>
      </c>
      <c r="W35" s="16"/>
      <c r="X35" s="73" t="str">
        <f>IF(W35="","",
VLOOKUP(W35,Apoio!$R$22:$S$25,2,0))</f>
        <v/>
      </c>
      <c r="Y35" s="52"/>
      <c r="Z35" s="52"/>
      <c r="AA35" s="16"/>
      <c r="AB35" s="17"/>
      <c r="AC35" s="17"/>
      <c r="AE35" s="165" t="str">
        <f>IFERROR(
IF(J35="","",
VLOOKUP(J35,Apoio!$B$5:$F$9,4,0)),"-")</f>
        <v/>
      </c>
      <c r="AF35" s="62" t="str">
        <f t="shared" si="2"/>
        <v>-</v>
      </c>
      <c r="AG35" s="165" t="str">
        <f>IF(AF35="-","-",
IF(AND(AF35&gt;=Apoio!$K$23,AF35&lt;Apoio!$M$23),Apoio!$H$23,
IF(AND(AF35&gt;=Apoio!$K$24,AF35&lt;Apoio!$M$24),Apoio!$H$24,
IF(AND(AF35&gt;=Apoio!$K$25,AF35&lt;Apoio!$M$25),Apoio!$H$25,
IF(AND(AF35&gt;=Apoio!$K$26,AF35&lt;Apoio!$M$26),Apoio!$H$26,
IF(AND(AF35&gt;=Apoio!$K$27,AF35&lt;Apoio!$M$27),Apoio!$H$27,
IF(AF35&gt;=Apoio!$K$28,Apoio!$H$28)))))))</f>
        <v>-</v>
      </c>
    </row>
    <row r="36" spans="1:33">
      <c r="A36" s="46"/>
      <c r="B36" s="4">
        <v>32</v>
      </c>
      <c r="C36" s="167" t="str">
        <f t="shared" si="1"/>
        <v/>
      </c>
      <c r="D36" s="4"/>
      <c r="E36" s="4"/>
      <c r="F36" s="4"/>
      <c r="G36" s="4"/>
      <c r="H36" s="47"/>
      <c r="I36" s="4"/>
      <c r="J36" s="4"/>
      <c r="K36" s="60" t="str">
        <f>IFERROR(
IF(J36="","",
VLOOKUP(J36,Apoio!$B$5:$F$9,2,0)),"-")</f>
        <v/>
      </c>
      <c r="L36" s="48"/>
      <c r="M36" s="49"/>
      <c r="N36" s="60" t="str">
        <f>IF(M36="","",
VLOOKUP(M36,Apoio!$H$4:$P$9,2,0))</f>
        <v/>
      </c>
      <c r="O36" s="60" t="str">
        <f>IF(M36="","",
VLOOKUP(M36,Apoio!$H$4:$P$9,4,0))</f>
        <v/>
      </c>
      <c r="P36" s="49"/>
      <c r="Q36" s="60" t="str">
        <f>IF(P36="","",
VLOOKUP(P36,Apoio!$H$13:$P$19,2,0))</f>
        <v/>
      </c>
      <c r="R36" s="60" t="str">
        <f>IF(P36="","",
VLOOKUP(P36,Apoio!$H$13:$P$19,4,0))</f>
        <v/>
      </c>
      <c r="S36" s="61" t="str">
        <f t="shared" si="0"/>
        <v/>
      </c>
      <c r="T36" s="60" t="str">
        <f>IF(OR(M36="",P36=""),"",
IF(S36&lt;=Apoio!$M$23,Apoio!$H$23,
IF(S36&lt;=Apoio!$M$24,Apoio!$H$24,
IF(S36&lt;=Apoio!$M$25,Apoio!$H$25,
IF(S36&lt;=Apoio!$M$26,Apoio!$H$26,
IF(S36&lt;=Apoio!$M$27,Apoio!$H$27,
IF(S36&gt;Apoio!$M$27,Apoio!$H$28,)))))))</f>
        <v/>
      </c>
      <c r="V36" s="59" t="str">
        <f>IFERROR(VLOOKUP('1. Ambiente'!D$6,Apoio!$R$4:$X$9,MATCH(T36,Apoio!$R$4:$X$4,0),0),"-")</f>
        <v>-</v>
      </c>
      <c r="W36" s="16"/>
      <c r="X36" s="73" t="str">
        <f>IF(W36="","",
VLOOKUP(W36,Apoio!$R$22:$S$25,2,0))</f>
        <v/>
      </c>
      <c r="Y36" s="52"/>
      <c r="Z36" s="52"/>
      <c r="AA36" s="16"/>
      <c r="AB36" s="17"/>
      <c r="AC36" s="17"/>
      <c r="AE36" s="165" t="str">
        <f>IFERROR(
IF(J36="","",
VLOOKUP(J36,Apoio!$B$5:$F$9,4,0)),"-")</f>
        <v/>
      </c>
      <c r="AF36" s="62" t="str">
        <f t="shared" si="2"/>
        <v>-</v>
      </c>
      <c r="AG36" s="165" t="str">
        <f>IF(AF36="-","-",
IF(AND(AF36&gt;=Apoio!$K$23,AF36&lt;Apoio!$M$23),Apoio!$H$23,
IF(AND(AF36&gt;=Apoio!$K$24,AF36&lt;Apoio!$M$24),Apoio!$H$24,
IF(AND(AF36&gt;=Apoio!$K$25,AF36&lt;Apoio!$M$25),Apoio!$H$25,
IF(AND(AF36&gt;=Apoio!$K$26,AF36&lt;Apoio!$M$26),Apoio!$H$26,
IF(AND(AF36&gt;=Apoio!$K$27,AF36&lt;Apoio!$M$27),Apoio!$H$27,
IF(AF36&gt;=Apoio!$K$28,Apoio!$H$28)))))))</f>
        <v>-</v>
      </c>
    </row>
    <row r="37" spans="1:33">
      <c r="A37" s="46"/>
      <c r="B37" s="4">
        <v>33</v>
      </c>
      <c r="C37" s="167" t="str">
        <f t="shared" si="1"/>
        <v/>
      </c>
      <c r="D37" s="4"/>
      <c r="E37" s="4"/>
      <c r="F37" s="4"/>
      <c r="G37" s="4"/>
      <c r="H37" s="47"/>
      <c r="I37" s="4"/>
      <c r="J37" s="4"/>
      <c r="K37" s="60" t="str">
        <f>IFERROR(
IF(J37="","",
VLOOKUP(J37,Apoio!$B$5:$F$9,2,0)),"-")</f>
        <v/>
      </c>
      <c r="L37" s="48"/>
      <c r="M37" s="49"/>
      <c r="N37" s="60" t="str">
        <f>IF(M37="","",
VLOOKUP(M37,Apoio!$H$4:$P$9,2,0))</f>
        <v/>
      </c>
      <c r="O37" s="60" t="str">
        <f>IF(M37="","",
VLOOKUP(M37,Apoio!$H$4:$P$9,4,0))</f>
        <v/>
      </c>
      <c r="P37" s="49"/>
      <c r="Q37" s="60" t="str">
        <f>IF(P37="","",
VLOOKUP(P37,Apoio!$H$13:$P$19,2,0))</f>
        <v/>
      </c>
      <c r="R37" s="60" t="str">
        <f>IF(P37="","",
VLOOKUP(P37,Apoio!$H$13:$P$19,4,0))</f>
        <v/>
      </c>
      <c r="S37" s="61" t="str">
        <f t="shared" si="0"/>
        <v/>
      </c>
      <c r="T37" s="60" t="str">
        <f>IF(OR(M37="",P37=""),"",
IF(S37&lt;=Apoio!$M$23,Apoio!$H$23,
IF(S37&lt;=Apoio!$M$24,Apoio!$H$24,
IF(S37&lt;=Apoio!$M$25,Apoio!$H$25,
IF(S37&lt;=Apoio!$M$26,Apoio!$H$26,
IF(S37&lt;=Apoio!$M$27,Apoio!$H$27,
IF(S37&gt;Apoio!$M$27,Apoio!$H$28,)))))))</f>
        <v/>
      </c>
      <c r="V37" s="59" t="str">
        <f>IFERROR(VLOOKUP('1. Ambiente'!D$6,Apoio!$R$4:$X$9,MATCH(T37,Apoio!$R$4:$X$4,0),0),"-")</f>
        <v>-</v>
      </c>
      <c r="W37" s="16"/>
      <c r="X37" s="73" t="str">
        <f>IF(W37="","",
VLOOKUP(W37,Apoio!$R$22:$S$25,2,0))</f>
        <v/>
      </c>
      <c r="Y37" s="52"/>
      <c r="Z37" s="52"/>
      <c r="AA37" s="16"/>
      <c r="AB37" s="17"/>
      <c r="AC37" s="17"/>
      <c r="AE37" s="165" t="str">
        <f>IFERROR(
IF(J37="","",
VLOOKUP(J37,Apoio!$B$5:$F$9,4,0)),"-")</f>
        <v/>
      </c>
      <c r="AF37" s="62" t="str">
        <f t="shared" si="2"/>
        <v>-</v>
      </c>
      <c r="AG37" s="165" t="str">
        <f>IF(AF37="-","-",
IF(AND(AF37&gt;=Apoio!$K$23,AF37&lt;Apoio!$M$23),Apoio!$H$23,
IF(AND(AF37&gt;=Apoio!$K$24,AF37&lt;Apoio!$M$24),Apoio!$H$24,
IF(AND(AF37&gt;=Apoio!$K$25,AF37&lt;Apoio!$M$25),Apoio!$H$25,
IF(AND(AF37&gt;=Apoio!$K$26,AF37&lt;Apoio!$M$26),Apoio!$H$26,
IF(AND(AF37&gt;=Apoio!$K$27,AF37&lt;Apoio!$M$27),Apoio!$H$27,
IF(AF37&gt;=Apoio!$K$28,Apoio!$H$28)))))))</f>
        <v>-</v>
      </c>
    </row>
    <row r="38" spans="1:33">
      <c r="A38" s="46"/>
      <c r="B38" s="4">
        <v>34</v>
      </c>
      <c r="C38" s="167" t="str">
        <f t="shared" si="1"/>
        <v/>
      </c>
      <c r="D38" s="4"/>
      <c r="E38" s="4"/>
      <c r="F38" s="4"/>
      <c r="G38" s="4"/>
      <c r="H38" s="47"/>
      <c r="I38" s="4"/>
      <c r="J38" s="4"/>
      <c r="K38" s="60" t="str">
        <f>IFERROR(
IF(J38="","",
VLOOKUP(J38,Apoio!$B$5:$F$9,2,0)),"-")</f>
        <v/>
      </c>
      <c r="L38" s="48"/>
      <c r="M38" s="49"/>
      <c r="N38" s="60" t="str">
        <f>IF(M38="","",
VLOOKUP(M38,Apoio!$H$4:$P$9,2,0))</f>
        <v/>
      </c>
      <c r="O38" s="60" t="str">
        <f>IF(M38="","",
VLOOKUP(M38,Apoio!$H$4:$P$9,4,0))</f>
        <v/>
      </c>
      <c r="P38" s="49"/>
      <c r="Q38" s="60" t="str">
        <f>IF(P38="","",
VLOOKUP(P38,Apoio!$H$13:$P$19,2,0))</f>
        <v/>
      </c>
      <c r="R38" s="60" t="str">
        <f>IF(P38="","",
VLOOKUP(P38,Apoio!$H$13:$P$19,4,0))</f>
        <v/>
      </c>
      <c r="S38" s="61" t="str">
        <f t="shared" si="0"/>
        <v/>
      </c>
      <c r="T38" s="60" t="str">
        <f>IF(OR(M38="",P38=""),"",
IF(S38&lt;=Apoio!$M$23,Apoio!$H$23,
IF(S38&lt;=Apoio!$M$24,Apoio!$H$24,
IF(S38&lt;=Apoio!$M$25,Apoio!$H$25,
IF(S38&lt;=Apoio!$M$26,Apoio!$H$26,
IF(S38&lt;=Apoio!$M$27,Apoio!$H$27,
IF(S38&gt;Apoio!$M$27,Apoio!$H$28,)))))))</f>
        <v/>
      </c>
      <c r="V38" s="59" t="str">
        <f>IFERROR(VLOOKUP('1. Ambiente'!D$6,Apoio!$R$4:$X$9,MATCH(T38,Apoio!$R$4:$X$4,0),0),"-")</f>
        <v>-</v>
      </c>
      <c r="W38" s="16"/>
      <c r="X38" s="73" t="str">
        <f>IF(W38="","",
VLOOKUP(W38,Apoio!$R$22:$S$25,2,0))</f>
        <v/>
      </c>
      <c r="Y38" s="52"/>
      <c r="Z38" s="52"/>
      <c r="AA38" s="16"/>
      <c r="AB38" s="17"/>
      <c r="AC38" s="17"/>
      <c r="AE38" s="165" t="str">
        <f>IFERROR(
IF(J38="","",
VLOOKUP(J38,Apoio!$B$5:$F$9,4,0)),"-")</f>
        <v/>
      </c>
      <c r="AF38" s="62" t="str">
        <f t="shared" si="2"/>
        <v>-</v>
      </c>
      <c r="AG38" s="165" t="str">
        <f>IF(AF38="-","-",
IF(AND(AF38&gt;=Apoio!$K$23,AF38&lt;Apoio!$M$23),Apoio!$H$23,
IF(AND(AF38&gt;=Apoio!$K$24,AF38&lt;Apoio!$M$24),Apoio!$H$24,
IF(AND(AF38&gt;=Apoio!$K$25,AF38&lt;Apoio!$M$25),Apoio!$H$25,
IF(AND(AF38&gt;=Apoio!$K$26,AF38&lt;Apoio!$M$26),Apoio!$H$26,
IF(AND(AF38&gt;=Apoio!$K$27,AF38&lt;Apoio!$M$27),Apoio!$H$27,
IF(AF38&gt;=Apoio!$K$28,Apoio!$H$28)))))))</f>
        <v>-</v>
      </c>
    </row>
    <row r="39" spans="1:33">
      <c r="A39" s="46"/>
      <c r="B39" s="4">
        <v>35</v>
      </c>
      <c r="C39" s="167" t="str">
        <f t="shared" si="1"/>
        <v/>
      </c>
      <c r="D39" s="4"/>
      <c r="E39" s="4"/>
      <c r="F39" s="4"/>
      <c r="G39" s="4"/>
      <c r="H39" s="47"/>
      <c r="I39" s="4"/>
      <c r="J39" s="4"/>
      <c r="K39" s="60" t="str">
        <f>IFERROR(
IF(J39="","",
VLOOKUP(J39,Apoio!$B$5:$F$9,2,0)),"-")</f>
        <v/>
      </c>
      <c r="L39" s="48"/>
      <c r="M39" s="49"/>
      <c r="N39" s="60" t="str">
        <f>IF(M39="","",
VLOOKUP(M39,Apoio!$H$4:$P$9,2,0))</f>
        <v/>
      </c>
      <c r="O39" s="60" t="str">
        <f>IF(M39="","",
VLOOKUP(M39,Apoio!$H$4:$P$9,4,0))</f>
        <v/>
      </c>
      <c r="P39" s="49"/>
      <c r="Q39" s="60" t="str">
        <f>IF(P39="","",
VLOOKUP(P39,Apoio!$H$13:$P$19,2,0))</f>
        <v/>
      </c>
      <c r="R39" s="60" t="str">
        <f>IF(P39="","",
VLOOKUP(P39,Apoio!$H$13:$P$19,4,0))</f>
        <v/>
      </c>
      <c r="S39" s="61" t="str">
        <f t="shared" si="0"/>
        <v/>
      </c>
      <c r="T39" s="60" t="str">
        <f>IF(OR(M39="",P39=""),"",
IF(S39&lt;=Apoio!$M$23,Apoio!$H$23,
IF(S39&lt;=Apoio!$M$24,Apoio!$H$24,
IF(S39&lt;=Apoio!$M$25,Apoio!$H$25,
IF(S39&lt;=Apoio!$M$26,Apoio!$H$26,
IF(S39&lt;=Apoio!$M$27,Apoio!$H$27,
IF(S39&gt;Apoio!$M$27,Apoio!$H$28,)))))))</f>
        <v/>
      </c>
      <c r="V39" s="59" t="str">
        <f>IFERROR(VLOOKUP('1. Ambiente'!D$6,Apoio!$R$4:$X$9,MATCH(T39,Apoio!$R$4:$X$4,0),0),"-")</f>
        <v>-</v>
      </c>
      <c r="W39" s="16"/>
      <c r="X39" s="73" t="str">
        <f>IF(W39="","",
VLOOKUP(W39,Apoio!$R$22:$S$25,2,0))</f>
        <v/>
      </c>
      <c r="Y39" s="52"/>
      <c r="Z39" s="52"/>
      <c r="AA39" s="16"/>
      <c r="AB39" s="17"/>
      <c r="AC39" s="17"/>
      <c r="AE39" s="165" t="str">
        <f>IFERROR(
IF(J39="","",
VLOOKUP(J39,Apoio!$B$5:$F$9,4,0)),"-")</f>
        <v/>
      </c>
      <c r="AF39" s="62" t="str">
        <f t="shared" si="2"/>
        <v>-</v>
      </c>
      <c r="AG39" s="165" t="str">
        <f>IF(AF39="-","-",
IF(AND(AF39&gt;=Apoio!$K$23,AF39&lt;Apoio!$M$23),Apoio!$H$23,
IF(AND(AF39&gt;=Apoio!$K$24,AF39&lt;Apoio!$M$24),Apoio!$H$24,
IF(AND(AF39&gt;=Apoio!$K$25,AF39&lt;Apoio!$M$25),Apoio!$H$25,
IF(AND(AF39&gt;=Apoio!$K$26,AF39&lt;Apoio!$M$26),Apoio!$H$26,
IF(AND(AF39&gt;=Apoio!$K$27,AF39&lt;Apoio!$M$27),Apoio!$H$27,
IF(AF39&gt;=Apoio!$K$28,Apoio!$H$28)))))))</f>
        <v>-</v>
      </c>
    </row>
    <row r="40" spans="1:33">
      <c r="A40" s="46"/>
      <c r="B40" s="4">
        <v>36</v>
      </c>
      <c r="C40" s="167" t="str">
        <f t="shared" si="1"/>
        <v/>
      </c>
      <c r="D40" s="4"/>
      <c r="E40" s="4"/>
      <c r="F40" s="4"/>
      <c r="G40" s="4"/>
      <c r="H40" s="47"/>
      <c r="I40" s="4"/>
      <c r="J40" s="4"/>
      <c r="K40" s="60" t="str">
        <f>IFERROR(
IF(J40="","",
VLOOKUP(J40,Apoio!$B$5:$F$9,2,0)),"-")</f>
        <v/>
      </c>
      <c r="L40" s="48"/>
      <c r="M40" s="49"/>
      <c r="N40" s="60" t="str">
        <f>IF(M40="","",
VLOOKUP(M40,Apoio!$H$4:$P$9,2,0))</f>
        <v/>
      </c>
      <c r="O40" s="60" t="str">
        <f>IF(M40="","",
VLOOKUP(M40,Apoio!$H$4:$P$9,4,0))</f>
        <v/>
      </c>
      <c r="P40" s="49"/>
      <c r="Q40" s="60" t="str">
        <f>IF(P40="","",
VLOOKUP(P40,Apoio!$H$13:$P$19,2,0))</f>
        <v/>
      </c>
      <c r="R40" s="60" t="str">
        <f>IF(P40="","",
VLOOKUP(P40,Apoio!$H$13:$P$19,4,0))</f>
        <v/>
      </c>
      <c r="S40" s="61" t="str">
        <f t="shared" si="0"/>
        <v/>
      </c>
      <c r="T40" s="60" t="str">
        <f>IF(OR(M40="",P40=""),"",
IF(S40&lt;=Apoio!$M$23,Apoio!$H$23,
IF(S40&lt;=Apoio!$M$24,Apoio!$H$24,
IF(S40&lt;=Apoio!$M$25,Apoio!$H$25,
IF(S40&lt;=Apoio!$M$26,Apoio!$H$26,
IF(S40&lt;=Apoio!$M$27,Apoio!$H$27,
IF(S40&gt;Apoio!$M$27,Apoio!$H$28,)))))))</f>
        <v/>
      </c>
      <c r="V40" s="59" t="str">
        <f>IFERROR(VLOOKUP('1. Ambiente'!D$6,Apoio!$R$4:$X$9,MATCH(T40,Apoio!$R$4:$X$4,0),0),"-")</f>
        <v>-</v>
      </c>
      <c r="W40" s="16"/>
      <c r="X40" s="73" t="str">
        <f>IF(W40="","",
VLOOKUP(W40,Apoio!$R$22:$S$25,2,0))</f>
        <v/>
      </c>
      <c r="Y40" s="52"/>
      <c r="Z40" s="52"/>
      <c r="AA40" s="16"/>
      <c r="AB40" s="17"/>
      <c r="AC40" s="17"/>
      <c r="AE40" s="165" t="str">
        <f>IFERROR(
IF(J40="","",
VLOOKUP(J40,Apoio!$B$5:$F$9,4,0)),"-")</f>
        <v/>
      </c>
      <c r="AF40" s="62" t="str">
        <f t="shared" si="2"/>
        <v>-</v>
      </c>
      <c r="AG40" s="165" t="str">
        <f>IF(AF40="-","-",
IF(AND(AF40&gt;=Apoio!$K$23,AF40&lt;Apoio!$M$23),Apoio!$H$23,
IF(AND(AF40&gt;=Apoio!$K$24,AF40&lt;Apoio!$M$24),Apoio!$H$24,
IF(AND(AF40&gt;=Apoio!$K$25,AF40&lt;Apoio!$M$25),Apoio!$H$25,
IF(AND(AF40&gt;=Apoio!$K$26,AF40&lt;Apoio!$M$26),Apoio!$H$26,
IF(AND(AF40&gt;=Apoio!$K$27,AF40&lt;Apoio!$M$27),Apoio!$H$27,
IF(AF40&gt;=Apoio!$K$28,Apoio!$H$28)))))))</f>
        <v>-</v>
      </c>
    </row>
    <row r="41" spans="1:33">
      <c r="A41" s="46"/>
      <c r="B41" s="4">
        <v>37</v>
      </c>
      <c r="C41" s="167" t="str">
        <f t="shared" si="1"/>
        <v/>
      </c>
      <c r="D41" s="4"/>
      <c r="E41" s="4"/>
      <c r="F41" s="4"/>
      <c r="G41" s="4"/>
      <c r="H41" s="47"/>
      <c r="I41" s="4"/>
      <c r="J41" s="4"/>
      <c r="K41" s="60" t="str">
        <f>IFERROR(
IF(J41="","",
VLOOKUP(J41,Apoio!$B$5:$F$9,2,0)),"-")</f>
        <v/>
      </c>
      <c r="L41" s="48"/>
      <c r="M41" s="49"/>
      <c r="N41" s="60" t="str">
        <f>IF(M41="","",
VLOOKUP(M41,Apoio!$H$4:$P$9,2,0))</f>
        <v/>
      </c>
      <c r="O41" s="60" t="str">
        <f>IF(M41="","",
VLOOKUP(M41,Apoio!$H$4:$P$9,4,0))</f>
        <v/>
      </c>
      <c r="P41" s="49"/>
      <c r="Q41" s="60" t="str">
        <f>IF(P41="","",
VLOOKUP(P41,Apoio!$H$13:$P$19,2,0))</f>
        <v/>
      </c>
      <c r="R41" s="60" t="str">
        <f>IF(P41="","",
VLOOKUP(P41,Apoio!$H$13:$P$19,4,0))</f>
        <v/>
      </c>
      <c r="S41" s="61" t="str">
        <f t="shared" si="0"/>
        <v/>
      </c>
      <c r="T41" s="60" t="str">
        <f>IF(OR(M41="",P41=""),"",
IF(S41&lt;=Apoio!$M$23,Apoio!$H$23,
IF(S41&lt;=Apoio!$M$24,Apoio!$H$24,
IF(S41&lt;=Apoio!$M$25,Apoio!$H$25,
IF(S41&lt;=Apoio!$M$26,Apoio!$H$26,
IF(S41&lt;=Apoio!$M$27,Apoio!$H$27,
IF(S41&gt;Apoio!$M$27,Apoio!$H$28,)))))))</f>
        <v/>
      </c>
      <c r="V41" s="59" t="str">
        <f>IFERROR(VLOOKUP('1. Ambiente'!D$6,Apoio!$R$4:$X$9,MATCH(T41,Apoio!$R$4:$X$4,0),0),"-")</f>
        <v>-</v>
      </c>
      <c r="W41" s="16"/>
      <c r="X41" s="73" t="str">
        <f>IF(W41="","",
VLOOKUP(W41,Apoio!$R$22:$S$25,2,0))</f>
        <v/>
      </c>
      <c r="Y41" s="52"/>
      <c r="Z41" s="52"/>
      <c r="AA41" s="16"/>
      <c r="AB41" s="17"/>
      <c r="AC41" s="17"/>
      <c r="AE41" s="165" t="str">
        <f>IFERROR(
IF(J41="","",
VLOOKUP(J41,Apoio!$B$5:$F$9,4,0)),"-")</f>
        <v/>
      </c>
      <c r="AF41" s="62" t="str">
        <f t="shared" si="2"/>
        <v>-</v>
      </c>
      <c r="AG41" s="165" t="str">
        <f>IF(AF41="-","-",
IF(AND(AF41&gt;=Apoio!$K$23,AF41&lt;Apoio!$M$23),Apoio!$H$23,
IF(AND(AF41&gt;=Apoio!$K$24,AF41&lt;Apoio!$M$24),Apoio!$H$24,
IF(AND(AF41&gt;=Apoio!$K$25,AF41&lt;Apoio!$M$25),Apoio!$H$25,
IF(AND(AF41&gt;=Apoio!$K$26,AF41&lt;Apoio!$M$26),Apoio!$H$26,
IF(AND(AF41&gt;=Apoio!$K$27,AF41&lt;Apoio!$M$27),Apoio!$H$27,
IF(AF41&gt;=Apoio!$K$28,Apoio!$H$28)))))))</f>
        <v>-</v>
      </c>
    </row>
    <row r="42" spans="1:33">
      <c r="A42" s="46"/>
      <c r="B42" s="4">
        <v>38</v>
      </c>
      <c r="C42" s="167" t="str">
        <f t="shared" si="1"/>
        <v/>
      </c>
      <c r="D42" s="4"/>
      <c r="E42" s="4"/>
      <c r="F42" s="4"/>
      <c r="G42" s="4"/>
      <c r="H42" s="47"/>
      <c r="I42" s="4"/>
      <c r="J42" s="4"/>
      <c r="K42" s="60" t="str">
        <f>IFERROR(
IF(J42="","",
VLOOKUP(J42,Apoio!$B$5:$F$9,2,0)),"-")</f>
        <v/>
      </c>
      <c r="L42" s="48"/>
      <c r="M42" s="49"/>
      <c r="N42" s="60" t="str">
        <f>IF(M42="","",
VLOOKUP(M42,Apoio!$H$4:$P$9,2,0))</f>
        <v/>
      </c>
      <c r="O42" s="60" t="str">
        <f>IF(M42="","",
VLOOKUP(M42,Apoio!$H$4:$P$9,4,0))</f>
        <v/>
      </c>
      <c r="P42" s="49"/>
      <c r="Q42" s="60" t="str">
        <f>IF(P42="","",
VLOOKUP(P42,Apoio!$H$13:$P$19,2,0))</f>
        <v/>
      </c>
      <c r="R42" s="60" t="str">
        <f>IF(P42="","",
VLOOKUP(P42,Apoio!$H$13:$P$19,4,0))</f>
        <v/>
      </c>
      <c r="S42" s="61" t="str">
        <f t="shared" si="0"/>
        <v/>
      </c>
      <c r="T42" s="60" t="str">
        <f>IF(OR(M42="",P42=""),"",
IF(S42&lt;=Apoio!$M$23,Apoio!$H$23,
IF(S42&lt;=Apoio!$M$24,Apoio!$H$24,
IF(S42&lt;=Apoio!$M$25,Apoio!$H$25,
IF(S42&lt;=Apoio!$M$26,Apoio!$H$26,
IF(S42&lt;=Apoio!$M$27,Apoio!$H$27,
IF(S42&gt;Apoio!$M$27,Apoio!$H$28,)))))))</f>
        <v/>
      </c>
      <c r="V42" s="59" t="str">
        <f>IFERROR(VLOOKUP('1. Ambiente'!D$6,Apoio!$R$4:$X$9,MATCH(T42,Apoio!$R$4:$X$4,0),0),"-")</f>
        <v>-</v>
      </c>
      <c r="W42" s="16"/>
      <c r="X42" s="73" t="str">
        <f>IF(W42="","",
VLOOKUP(W42,Apoio!$R$22:$S$25,2,0))</f>
        <v/>
      </c>
      <c r="Y42" s="52"/>
      <c r="Z42" s="52"/>
      <c r="AA42" s="16"/>
      <c r="AB42" s="17"/>
      <c r="AC42" s="17"/>
      <c r="AE42" s="165" t="str">
        <f>IFERROR(
IF(J42="","",
VLOOKUP(J42,Apoio!$B$5:$F$9,4,0)),"-")</f>
        <v/>
      </c>
      <c r="AF42" s="62" t="str">
        <f t="shared" si="2"/>
        <v>-</v>
      </c>
      <c r="AG42" s="165" t="str">
        <f>IF(AF42="-","-",
IF(AND(AF42&gt;=Apoio!$K$23,AF42&lt;Apoio!$M$23),Apoio!$H$23,
IF(AND(AF42&gt;=Apoio!$K$24,AF42&lt;Apoio!$M$24),Apoio!$H$24,
IF(AND(AF42&gt;=Apoio!$K$25,AF42&lt;Apoio!$M$25),Apoio!$H$25,
IF(AND(AF42&gt;=Apoio!$K$26,AF42&lt;Apoio!$M$26),Apoio!$H$26,
IF(AND(AF42&gt;=Apoio!$K$27,AF42&lt;Apoio!$M$27),Apoio!$H$27,
IF(AF42&gt;=Apoio!$K$28,Apoio!$H$28)))))))</f>
        <v>-</v>
      </c>
    </row>
    <row r="43" spans="1:33">
      <c r="A43" s="46"/>
      <c r="B43" s="4">
        <v>39</v>
      </c>
      <c r="C43" s="167" t="str">
        <f t="shared" si="1"/>
        <v/>
      </c>
      <c r="D43" s="4"/>
      <c r="E43" s="4"/>
      <c r="F43" s="4"/>
      <c r="G43" s="4"/>
      <c r="H43" s="47"/>
      <c r="I43" s="4"/>
      <c r="J43" s="4"/>
      <c r="K43" s="60" t="str">
        <f>IFERROR(
IF(J43="","",
VLOOKUP(J43,Apoio!$B$5:$F$9,2,0)),"-")</f>
        <v/>
      </c>
      <c r="L43" s="48"/>
      <c r="M43" s="49"/>
      <c r="N43" s="60" t="str">
        <f>IF(M43="","",
VLOOKUP(M43,Apoio!$H$4:$P$9,2,0))</f>
        <v/>
      </c>
      <c r="O43" s="60" t="str">
        <f>IF(M43="","",
VLOOKUP(M43,Apoio!$H$4:$P$9,4,0))</f>
        <v/>
      </c>
      <c r="P43" s="49"/>
      <c r="Q43" s="60" t="str">
        <f>IF(P43="","",
VLOOKUP(P43,Apoio!$H$13:$P$19,2,0))</f>
        <v/>
      </c>
      <c r="R43" s="60" t="str">
        <f>IF(P43="","",
VLOOKUP(P43,Apoio!$H$13:$P$19,4,0))</f>
        <v/>
      </c>
      <c r="S43" s="61" t="str">
        <f t="shared" si="0"/>
        <v/>
      </c>
      <c r="T43" s="60" t="str">
        <f>IF(OR(M43="",P43=""),"",
IF(S43&lt;=Apoio!$M$23,Apoio!$H$23,
IF(S43&lt;=Apoio!$M$24,Apoio!$H$24,
IF(S43&lt;=Apoio!$M$25,Apoio!$H$25,
IF(S43&lt;=Apoio!$M$26,Apoio!$H$26,
IF(S43&lt;=Apoio!$M$27,Apoio!$H$27,
IF(S43&gt;Apoio!$M$27,Apoio!$H$28,)))))))</f>
        <v/>
      </c>
      <c r="V43" s="59" t="str">
        <f>IFERROR(VLOOKUP('1. Ambiente'!D$6,Apoio!$R$4:$X$9,MATCH(T43,Apoio!$R$4:$X$4,0),0),"-")</f>
        <v>-</v>
      </c>
      <c r="W43" s="16"/>
      <c r="X43" s="73" t="str">
        <f>IF(W43="","",
VLOOKUP(W43,Apoio!$R$22:$S$25,2,0))</f>
        <v/>
      </c>
      <c r="Y43" s="52"/>
      <c r="Z43" s="52"/>
      <c r="AA43" s="16"/>
      <c r="AB43" s="17"/>
      <c r="AC43" s="17"/>
      <c r="AE43" s="165" t="str">
        <f>IFERROR(
IF(J43="","",
VLOOKUP(J43,Apoio!$B$5:$F$9,4,0)),"-")</f>
        <v/>
      </c>
      <c r="AF43" s="62" t="str">
        <f t="shared" si="2"/>
        <v>-</v>
      </c>
      <c r="AG43" s="165" t="str">
        <f>IF(AF43="-","-",
IF(AND(AF43&gt;=Apoio!$K$23,AF43&lt;Apoio!$M$23),Apoio!$H$23,
IF(AND(AF43&gt;=Apoio!$K$24,AF43&lt;Apoio!$M$24),Apoio!$H$24,
IF(AND(AF43&gt;=Apoio!$K$25,AF43&lt;Apoio!$M$25),Apoio!$H$25,
IF(AND(AF43&gt;=Apoio!$K$26,AF43&lt;Apoio!$M$26),Apoio!$H$26,
IF(AND(AF43&gt;=Apoio!$K$27,AF43&lt;Apoio!$M$27),Apoio!$H$27,
IF(AF43&gt;=Apoio!$K$28,Apoio!$H$28)))))))</f>
        <v>-</v>
      </c>
    </row>
    <row r="44" spans="1:33">
      <c r="A44" s="46"/>
      <c r="B44" s="4">
        <v>40</v>
      </c>
      <c r="C44" s="167" t="str">
        <f t="shared" si="1"/>
        <v/>
      </c>
      <c r="D44" s="4"/>
      <c r="E44" s="4"/>
      <c r="F44" s="4"/>
      <c r="G44" s="4"/>
      <c r="H44" s="47"/>
      <c r="I44" s="4"/>
      <c r="J44" s="4"/>
      <c r="K44" s="60" t="str">
        <f>IFERROR(
IF(J44="","",
VLOOKUP(J44,Apoio!$B$5:$F$9,2,0)),"-")</f>
        <v/>
      </c>
      <c r="L44" s="48"/>
      <c r="M44" s="49"/>
      <c r="N44" s="60" t="str">
        <f>IF(M44="","",
VLOOKUP(M44,Apoio!$H$4:$P$9,2,0))</f>
        <v/>
      </c>
      <c r="O44" s="60" t="str">
        <f>IF(M44="","",
VLOOKUP(M44,Apoio!$H$4:$P$9,4,0))</f>
        <v/>
      </c>
      <c r="P44" s="49"/>
      <c r="Q44" s="60" t="str">
        <f>IF(P44="","",
VLOOKUP(P44,Apoio!$H$13:$P$19,2,0))</f>
        <v/>
      </c>
      <c r="R44" s="60" t="str">
        <f>IF(P44="","",
VLOOKUP(P44,Apoio!$H$13:$P$19,4,0))</f>
        <v/>
      </c>
      <c r="S44" s="61" t="str">
        <f t="shared" si="0"/>
        <v/>
      </c>
      <c r="T44" s="60" t="str">
        <f>IF(OR(M44="",P44=""),"",
IF(S44&lt;=Apoio!$M$23,Apoio!$H$23,
IF(S44&lt;=Apoio!$M$24,Apoio!$H$24,
IF(S44&lt;=Apoio!$M$25,Apoio!$H$25,
IF(S44&lt;=Apoio!$M$26,Apoio!$H$26,
IF(S44&lt;=Apoio!$M$27,Apoio!$H$27,
IF(S44&gt;Apoio!$M$27,Apoio!$H$28,)))))))</f>
        <v/>
      </c>
      <c r="V44" s="59" t="str">
        <f>IFERROR(VLOOKUP('1. Ambiente'!D$6,Apoio!$R$4:$X$9,MATCH(T44,Apoio!$R$4:$X$4,0),0),"-")</f>
        <v>-</v>
      </c>
      <c r="W44" s="16"/>
      <c r="X44" s="73" t="str">
        <f>IF(W44="","",
VLOOKUP(W44,Apoio!$R$22:$S$25,2,0))</f>
        <v/>
      </c>
      <c r="Y44" s="52"/>
      <c r="Z44" s="52"/>
      <c r="AA44" s="16"/>
      <c r="AB44" s="17"/>
      <c r="AC44" s="17"/>
      <c r="AE44" s="165" t="str">
        <f>IFERROR(
IF(J44="","",
VLOOKUP(J44,Apoio!$B$5:$F$9,4,0)),"-")</f>
        <v/>
      </c>
      <c r="AF44" s="62" t="str">
        <f t="shared" si="2"/>
        <v>-</v>
      </c>
      <c r="AG44" s="165" t="str">
        <f>IF(AF44="-","-",
IF(AND(AF44&gt;=Apoio!$K$23,AF44&lt;Apoio!$M$23),Apoio!$H$23,
IF(AND(AF44&gt;=Apoio!$K$24,AF44&lt;Apoio!$M$24),Apoio!$H$24,
IF(AND(AF44&gt;=Apoio!$K$25,AF44&lt;Apoio!$M$25),Apoio!$H$25,
IF(AND(AF44&gt;=Apoio!$K$26,AF44&lt;Apoio!$M$26),Apoio!$H$26,
IF(AND(AF44&gt;=Apoio!$K$27,AF44&lt;Apoio!$M$27),Apoio!$H$27,
IF(AF44&gt;=Apoio!$K$28,Apoio!$H$28)))))))</f>
        <v>-</v>
      </c>
    </row>
    <row r="45" spans="1:33">
      <c r="A45" s="46"/>
      <c r="B45" s="4">
        <v>41</v>
      </c>
      <c r="C45" s="167" t="str">
        <f t="shared" si="1"/>
        <v/>
      </c>
      <c r="D45" s="4"/>
      <c r="E45" s="4"/>
      <c r="F45" s="4"/>
      <c r="G45" s="4"/>
      <c r="H45" s="47"/>
      <c r="I45" s="4"/>
      <c r="J45" s="4"/>
      <c r="K45" s="60" t="str">
        <f>IFERROR(
IF(J45="","",
VLOOKUP(J45,Apoio!$B$5:$F$9,2,0)),"-")</f>
        <v/>
      </c>
      <c r="L45" s="48"/>
      <c r="M45" s="49"/>
      <c r="N45" s="60" t="str">
        <f>IF(M45="","",
VLOOKUP(M45,Apoio!$H$4:$P$9,2,0))</f>
        <v/>
      </c>
      <c r="O45" s="60" t="str">
        <f>IF(M45="","",
VLOOKUP(M45,Apoio!$H$4:$P$9,4,0))</f>
        <v/>
      </c>
      <c r="P45" s="49"/>
      <c r="Q45" s="60" t="str">
        <f>IF(P45="","",
VLOOKUP(P45,Apoio!$H$13:$P$19,2,0))</f>
        <v/>
      </c>
      <c r="R45" s="60" t="str">
        <f>IF(P45="","",
VLOOKUP(P45,Apoio!$H$13:$P$19,4,0))</f>
        <v/>
      </c>
      <c r="S45" s="61" t="str">
        <f t="shared" si="0"/>
        <v/>
      </c>
      <c r="T45" s="60" t="str">
        <f>IF(OR(M45="",P45=""),"",
IF(S45&lt;=Apoio!$M$23,Apoio!$H$23,
IF(S45&lt;=Apoio!$M$24,Apoio!$H$24,
IF(S45&lt;=Apoio!$M$25,Apoio!$H$25,
IF(S45&lt;=Apoio!$M$26,Apoio!$H$26,
IF(S45&lt;=Apoio!$M$27,Apoio!$H$27,
IF(S45&gt;Apoio!$M$27,Apoio!$H$28,)))))))</f>
        <v/>
      </c>
      <c r="V45" s="59" t="str">
        <f>IFERROR(VLOOKUP('1. Ambiente'!D$6,Apoio!$R$4:$X$9,MATCH(T45,Apoio!$R$4:$X$4,0),0),"-")</f>
        <v>-</v>
      </c>
      <c r="W45" s="16"/>
      <c r="X45" s="73" t="str">
        <f>IF(W45="","",
VLOOKUP(W45,Apoio!$R$22:$S$25,2,0))</f>
        <v/>
      </c>
      <c r="Y45" s="52"/>
      <c r="Z45" s="52"/>
      <c r="AA45" s="16"/>
      <c r="AB45" s="17"/>
      <c r="AC45" s="17"/>
      <c r="AE45" s="165" t="str">
        <f>IFERROR(
IF(J45="","",
VLOOKUP(J45,Apoio!$B$5:$F$9,4,0)),"-")</f>
        <v/>
      </c>
      <c r="AF45" s="62" t="str">
        <f t="shared" si="2"/>
        <v>-</v>
      </c>
      <c r="AG45" s="165" t="str">
        <f>IF(AF45="-","-",
IF(AND(AF45&gt;=Apoio!$K$23,AF45&lt;Apoio!$M$23),Apoio!$H$23,
IF(AND(AF45&gt;=Apoio!$K$24,AF45&lt;Apoio!$M$24),Apoio!$H$24,
IF(AND(AF45&gt;=Apoio!$K$25,AF45&lt;Apoio!$M$25),Apoio!$H$25,
IF(AND(AF45&gt;=Apoio!$K$26,AF45&lt;Apoio!$M$26),Apoio!$H$26,
IF(AND(AF45&gt;=Apoio!$K$27,AF45&lt;Apoio!$M$27),Apoio!$H$27,
IF(AF45&gt;=Apoio!$K$28,Apoio!$H$28)))))))</f>
        <v>-</v>
      </c>
    </row>
    <row r="46" spans="1:33">
      <c r="A46" s="46"/>
      <c r="B46" s="4">
        <v>42</v>
      </c>
      <c r="C46" s="167" t="str">
        <f t="shared" si="1"/>
        <v/>
      </c>
      <c r="D46" s="4"/>
      <c r="E46" s="4"/>
      <c r="F46" s="4"/>
      <c r="G46" s="4"/>
      <c r="H46" s="47"/>
      <c r="I46" s="4"/>
      <c r="J46" s="4"/>
      <c r="K46" s="60" t="str">
        <f>IFERROR(
IF(J46="","",
VLOOKUP(J46,Apoio!$B$5:$F$9,2,0)),"-")</f>
        <v/>
      </c>
      <c r="L46" s="48"/>
      <c r="M46" s="49"/>
      <c r="N46" s="60" t="str">
        <f>IF(M46="","",
VLOOKUP(M46,Apoio!$H$4:$P$9,2,0))</f>
        <v/>
      </c>
      <c r="O46" s="60" t="str">
        <f>IF(M46="","",
VLOOKUP(M46,Apoio!$H$4:$P$9,4,0))</f>
        <v/>
      </c>
      <c r="P46" s="49"/>
      <c r="Q46" s="60" t="str">
        <f>IF(P46="","",
VLOOKUP(P46,Apoio!$H$13:$P$19,2,0))</f>
        <v/>
      </c>
      <c r="R46" s="60" t="str">
        <f>IF(P46="","",
VLOOKUP(P46,Apoio!$H$13:$P$19,4,0))</f>
        <v/>
      </c>
      <c r="S46" s="61" t="str">
        <f t="shared" si="0"/>
        <v/>
      </c>
      <c r="T46" s="60" t="str">
        <f>IF(OR(M46="",P46=""),"",
IF(S46&lt;=Apoio!$M$23,Apoio!$H$23,
IF(S46&lt;=Apoio!$M$24,Apoio!$H$24,
IF(S46&lt;=Apoio!$M$25,Apoio!$H$25,
IF(S46&lt;=Apoio!$M$26,Apoio!$H$26,
IF(S46&lt;=Apoio!$M$27,Apoio!$H$27,
IF(S46&gt;Apoio!$M$27,Apoio!$H$28,)))))))</f>
        <v/>
      </c>
      <c r="V46" s="59" t="str">
        <f>IFERROR(VLOOKUP('1. Ambiente'!D$6,Apoio!$R$4:$X$9,MATCH(T46,Apoio!$R$4:$X$4,0),0),"-")</f>
        <v>-</v>
      </c>
      <c r="W46" s="16"/>
      <c r="X46" s="73" t="str">
        <f>IF(W46="","",
VLOOKUP(W46,Apoio!$R$22:$S$25,2,0))</f>
        <v/>
      </c>
      <c r="Y46" s="52"/>
      <c r="Z46" s="52"/>
      <c r="AA46" s="16"/>
      <c r="AB46" s="17"/>
      <c r="AC46" s="17"/>
      <c r="AE46" s="165" t="str">
        <f>IFERROR(
IF(J46="","",
VLOOKUP(J46,Apoio!$B$5:$F$9,4,0)),"-")</f>
        <v/>
      </c>
      <c r="AF46" s="62" t="str">
        <f t="shared" si="2"/>
        <v>-</v>
      </c>
      <c r="AG46" s="165" t="str">
        <f>IF(AF46="-","-",
IF(AND(AF46&gt;=Apoio!$K$23,AF46&lt;Apoio!$M$23),Apoio!$H$23,
IF(AND(AF46&gt;=Apoio!$K$24,AF46&lt;Apoio!$M$24),Apoio!$H$24,
IF(AND(AF46&gt;=Apoio!$K$25,AF46&lt;Apoio!$M$25),Apoio!$H$25,
IF(AND(AF46&gt;=Apoio!$K$26,AF46&lt;Apoio!$M$26),Apoio!$H$26,
IF(AND(AF46&gt;=Apoio!$K$27,AF46&lt;Apoio!$M$27),Apoio!$H$27,
IF(AF46&gt;=Apoio!$K$28,Apoio!$H$28)))))))</f>
        <v>-</v>
      </c>
    </row>
    <row r="47" spans="1:33">
      <c r="A47" s="46"/>
      <c r="B47" s="4">
        <v>43</v>
      </c>
      <c r="C47" s="167" t="str">
        <f t="shared" si="1"/>
        <v/>
      </c>
      <c r="D47" s="4"/>
      <c r="E47" s="4"/>
      <c r="F47" s="4"/>
      <c r="G47" s="4"/>
      <c r="H47" s="47"/>
      <c r="I47" s="4"/>
      <c r="J47" s="4"/>
      <c r="K47" s="60" t="str">
        <f>IFERROR(
IF(J47="","",
VLOOKUP(J47,Apoio!$B$5:$F$9,2,0)),"-")</f>
        <v/>
      </c>
      <c r="L47" s="48"/>
      <c r="M47" s="49"/>
      <c r="N47" s="60" t="str">
        <f>IF(M47="","",
VLOOKUP(M47,Apoio!$H$4:$P$9,2,0))</f>
        <v/>
      </c>
      <c r="O47" s="60" t="str">
        <f>IF(M47="","",
VLOOKUP(M47,Apoio!$H$4:$P$9,4,0))</f>
        <v/>
      </c>
      <c r="P47" s="49"/>
      <c r="Q47" s="60" t="str">
        <f>IF(P47="","",
VLOOKUP(P47,Apoio!$H$13:$P$19,2,0))</f>
        <v/>
      </c>
      <c r="R47" s="60" t="str">
        <f>IF(P47="","",
VLOOKUP(P47,Apoio!$H$13:$P$19,4,0))</f>
        <v/>
      </c>
      <c r="S47" s="61" t="str">
        <f t="shared" si="0"/>
        <v/>
      </c>
      <c r="T47" s="60" t="str">
        <f>IF(OR(M47="",P47=""),"",
IF(S47&lt;=Apoio!$M$23,Apoio!$H$23,
IF(S47&lt;=Apoio!$M$24,Apoio!$H$24,
IF(S47&lt;=Apoio!$M$25,Apoio!$H$25,
IF(S47&lt;=Apoio!$M$26,Apoio!$H$26,
IF(S47&lt;=Apoio!$M$27,Apoio!$H$27,
IF(S47&gt;Apoio!$M$27,Apoio!$H$28,)))))))</f>
        <v/>
      </c>
      <c r="V47" s="59" t="str">
        <f>IFERROR(VLOOKUP('1. Ambiente'!D$6,Apoio!$R$4:$X$9,MATCH(T47,Apoio!$R$4:$X$4,0),0),"-")</f>
        <v>-</v>
      </c>
      <c r="W47" s="16"/>
      <c r="X47" s="73" t="str">
        <f>IF(W47="","",
VLOOKUP(W47,Apoio!$R$22:$S$25,2,0))</f>
        <v/>
      </c>
      <c r="Y47" s="52"/>
      <c r="Z47" s="52"/>
      <c r="AA47" s="16"/>
      <c r="AB47" s="17"/>
      <c r="AC47" s="17"/>
      <c r="AE47" s="165" t="str">
        <f>IFERROR(
IF(J47="","",
VLOOKUP(J47,Apoio!$B$5:$F$9,4,0)),"-")</f>
        <v/>
      </c>
      <c r="AF47" s="62" t="str">
        <f t="shared" si="2"/>
        <v>-</v>
      </c>
      <c r="AG47" s="165" t="str">
        <f>IF(AF47="-","-",
IF(AND(AF47&gt;=Apoio!$K$23,AF47&lt;Apoio!$M$23),Apoio!$H$23,
IF(AND(AF47&gt;=Apoio!$K$24,AF47&lt;Apoio!$M$24),Apoio!$H$24,
IF(AND(AF47&gt;=Apoio!$K$25,AF47&lt;Apoio!$M$25),Apoio!$H$25,
IF(AND(AF47&gt;=Apoio!$K$26,AF47&lt;Apoio!$M$26),Apoio!$H$26,
IF(AND(AF47&gt;=Apoio!$K$27,AF47&lt;Apoio!$M$27),Apoio!$H$27,
IF(AF47&gt;=Apoio!$K$28,Apoio!$H$28)))))))</f>
        <v>-</v>
      </c>
    </row>
    <row r="48" spans="1:33">
      <c r="A48" s="46"/>
      <c r="B48" s="4">
        <v>44</v>
      </c>
      <c r="C48" s="167" t="str">
        <f t="shared" si="1"/>
        <v/>
      </c>
      <c r="D48" s="4"/>
      <c r="E48" s="4"/>
      <c r="F48" s="4"/>
      <c r="G48" s="4"/>
      <c r="H48" s="47"/>
      <c r="I48" s="4"/>
      <c r="J48" s="4"/>
      <c r="K48" s="60" t="str">
        <f>IFERROR(
IF(J48="","",
VLOOKUP(J48,Apoio!$B$5:$F$9,2,0)),"-")</f>
        <v/>
      </c>
      <c r="L48" s="48"/>
      <c r="M48" s="49"/>
      <c r="N48" s="60" t="str">
        <f>IF(M48="","",
VLOOKUP(M48,Apoio!$H$4:$P$9,2,0))</f>
        <v/>
      </c>
      <c r="O48" s="60" t="str">
        <f>IF(M48="","",
VLOOKUP(M48,Apoio!$H$4:$P$9,4,0))</f>
        <v/>
      </c>
      <c r="P48" s="49"/>
      <c r="Q48" s="60" t="str">
        <f>IF(P48="","",
VLOOKUP(P48,Apoio!$H$13:$P$19,2,0))</f>
        <v/>
      </c>
      <c r="R48" s="60" t="str">
        <f>IF(P48="","",
VLOOKUP(P48,Apoio!$H$13:$P$19,4,0))</f>
        <v/>
      </c>
      <c r="S48" s="61" t="str">
        <f t="shared" si="0"/>
        <v/>
      </c>
      <c r="T48" s="60" t="str">
        <f>IF(OR(M48="",P48=""),"",
IF(S48&lt;=Apoio!$M$23,Apoio!$H$23,
IF(S48&lt;=Apoio!$M$24,Apoio!$H$24,
IF(S48&lt;=Apoio!$M$25,Apoio!$H$25,
IF(S48&lt;=Apoio!$M$26,Apoio!$H$26,
IF(S48&lt;=Apoio!$M$27,Apoio!$H$27,
IF(S48&gt;Apoio!$M$27,Apoio!$H$28,)))))))</f>
        <v/>
      </c>
      <c r="V48" s="59" t="str">
        <f>IFERROR(VLOOKUP('1. Ambiente'!D$6,Apoio!$R$4:$X$9,MATCH(T48,Apoio!$R$4:$X$4,0),0),"-")</f>
        <v>-</v>
      </c>
      <c r="W48" s="16"/>
      <c r="X48" s="73" t="str">
        <f>IF(W48="","",
VLOOKUP(W48,Apoio!$R$22:$S$25,2,0))</f>
        <v/>
      </c>
      <c r="Y48" s="52"/>
      <c r="Z48" s="52"/>
      <c r="AA48" s="16"/>
      <c r="AB48" s="17"/>
      <c r="AC48" s="17"/>
      <c r="AE48" s="165" t="str">
        <f>IFERROR(
IF(J48="","",
VLOOKUP(J48,Apoio!$B$5:$F$9,4,0)),"-")</f>
        <v/>
      </c>
      <c r="AF48" s="62" t="str">
        <f t="shared" si="2"/>
        <v>-</v>
      </c>
      <c r="AG48" s="165" t="str">
        <f>IF(AF48="-","-",
IF(AND(AF48&gt;=Apoio!$K$23,AF48&lt;Apoio!$M$23),Apoio!$H$23,
IF(AND(AF48&gt;=Apoio!$K$24,AF48&lt;Apoio!$M$24),Apoio!$H$24,
IF(AND(AF48&gt;=Apoio!$K$25,AF48&lt;Apoio!$M$25),Apoio!$H$25,
IF(AND(AF48&gt;=Apoio!$K$26,AF48&lt;Apoio!$M$26),Apoio!$H$26,
IF(AND(AF48&gt;=Apoio!$K$27,AF48&lt;Apoio!$M$27),Apoio!$H$27,
IF(AF48&gt;=Apoio!$K$28,Apoio!$H$28)))))))</f>
        <v>-</v>
      </c>
    </row>
    <row r="49" spans="1:33">
      <c r="A49" s="46"/>
      <c r="B49" s="4">
        <v>45</v>
      </c>
      <c r="C49" s="167" t="str">
        <f t="shared" si="1"/>
        <v/>
      </c>
      <c r="D49" s="4"/>
      <c r="E49" s="4"/>
      <c r="F49" s="4"/>
      <c r="G49" s="4"/>
      <c r="H49" s="47"/>
      <c r="I49" s="4"/>
      <c r="J49" s="4"/>
      <c r="K49" s="60" t="str">
        <f>IFERROR(
IF(J49="","",
VLOOKUP(J49,Apoio!$B$5:$F$9,2,0)),"-")</f>
        <v/>
      </c>
      <c r="L49" s="48"/>
      <c r="M49" s="49"/>
      <c r="N49" s="60" t="str">
        <f>IF(M49="","",
VLOOKUP(M49,Apoio!$H$4:$P$9,2,0))</f>
        <v/>
      </c>
      <c r="O49" s="60" t="str">
        <f>IF(M49="","",
VLOOKUP(M49,Apoio!$H$4:$P$9,4,0))</f>
        <v/>
      </c>
      <c r="P49" s="49"/>
      <c r="Q49" s="60" t="str">
        <f>IF(P49="","",
VLOOKUP(P49,Apoio!$H$13:$P$19,2,0))</f>
        <v/>
      </c>
      <c r="R49" s="60" t="str">
        <f>IF(P49="","",
VLOOKUP(P49,Apoio!$H$13:$P$19,4,0))</f>
        <v/>
      </c>
      <c r="S49" s="61" t="str">
        <f t="shared" si="0"/>
        <v/>
      </c>
      <c r="T49" s="60" t="str">
        <f>IF(OR(M49="",P49=""),"",
IF(S49&lt;=Apoio!$M$23,Apoio!$H$23,
IF(S49&lt;=Apoio!$M$24,Apoio!$H$24,
IF(S49&lt;=Apoio!$M$25,Apoio!$H$25,
IF(S49&lt;=Apoio!$M$26,Apoio!$H$26,
IF(S49&lt;=Apoio!$M$27,Apoio!$H$27,
IF(S49&gt;Apoio!$M$27,Apoio!$H$28,)))))))</f>
        <v/>
      </c>
      <c r="V49" s="59" t="str">
        <f>IFERROR(VLOOKUP('1. Ambiente'!D$6,Apoio!$R$4:$X$9,MATCH(T49,Apoio!$R$4:$X$4,0),0),"-")</f>
        <v>-</v>
      </c>
      <c r="W49" s="16"/>
      <c r="X49" s="73" t="str">
        <f>IF(W49="","",
VLOOKUP(W49,Apoio!$R$22:$S$25,2,0))</f>
        <v/>
      </c>
      <c r="Y49" s="52"/>
      <c r="Z49" s="52"/>
      <c r="AA49" s="16"/>
      <c r="AB49" s="17"/>
      <c r="AC49" s="17"/>
      <c r="AE49" s="165" t="str">
        <f>IFERROR(
IF(J49="","",
VLOOKUP(J49,Apoio!$B$5:$F$9,4,0)),"-")</f>
        <v/>
      </c>
      <c r="AF49" s="62" t="str">
        <f t="shared" si="2"/>
        <v>-</v>
      </c>
      <c r="AG49" s="165" t="str">
        <f>IF(AF49="-","-",
IF(AND(AF49&gt;=Apoio!$K$23,AF49&lt;Apoio!$M$23),Apoio!$H$23,
IF(AND(AF49&gt;=Apoio!$K$24,AF49&lt;Apoio!$M$24),Apoio!$H$24,
IF(AND(AF49&gt;=Apoio!$K$25,AF49&lt;Apoio!$M$25),Apoio!$H$25,
IF(AND(AF49&gt;=Apoio!$K$26,AF49&lt;Apoio!$M$26),Apoio!$H$26,
IF(AND(AF49&gt;=Apoio!$K$27,AF49&lt;Apoio!$M$27),Apoio!$H$27,
IF(AF49&gt;=Apoio!$K$28,Apoio!$H$28)))))))</f>
        <v>-</v>
      </c>
    </row>
    <row r="50" spans="1:33">
      <c r="A50" s="46"/>
      <c r="B50" s="4">
        <v>46</v>
      </c>
      <c r="C50" s="167" t="str">
        <f t="shared" si="1"/>
        <v/>
      </c>
      <c r="D50" s="4"/>
      <c r="E50" s="4"/>
      <c r="F50" s="4"/>
      <c r="G50" s="4"/>
      <c r="H50" s="47"/>
      <c r="I50" s="4"/>
      <c r="J50" s="4"/>
      <c r="K50" s="60" t="str">
        <f>IFERROR(
IF(J50="","",
VLOOKUP(J50,Apoio!$B$5:$F$9,2,0)),"-")</f>
        <v/>
      </c>
      <c r="L50" s="48"/>
      <c r="M50" s="49"/>
      <c r="N50" s="60" t="str">
        <f>IF(M50="","",
VLOOKUP(M50,Apoio!$H$4:$P$9,2,0))</f>
        <v/>
      </c>
      <c r="O50" s="60" t="str">
        <f>IF(M50="","",
VLOOKUP(M50,Apoio!$H$4:$P$9,4,0))</f>
        <v/>
      </c>
      <c r="P50" s="49"/>
      <c r="Q50" s="60" t="str">
        <f>IF(P50="","",
VLOOKUP(P50,Apoio!$H$13:$P$19,2,0))</f>
        <v/>
      </c>
      <c r="R50" s="60" t="str">
        <f>IF(P50="","",
VLOOKUP(P50,Apoio!$H$13:$P$19,4,0))</f>
        <v/>
      </c>
      <c r="S50" s="61" t="str">
        <f t="shared" si="0"/>
        <v/>
      </c>
      <c r="T50" s="60" t="str">
        <f>IF(OR(M50="",P50=""),"",
IF(S50&lt;=Apoio!$M$23,Apoio!$H$23,
IF(S50&lt;=Apoio!$M$24,Apoio!$H$24,
IF(S50&lt;=Apoio!$M$25,Apoio!$H$25,
IF(S50&lt;=Apoio!$M$26,Apoio!$H$26,
IF(S50&lt;=Apoio!$M$27,Apoio!$H$27,
IF(S50&gt;Apoio!$M$27,Apoio!$H$28,)))))))</f>
        <v/>
      </c>
      <c r="V50" s="59" t="str">
        <f>IFERROR(VLOOKUP('1. Ambiente'!D$6,Apoio!$R$4:$X$9,MATCH(T50,Apoio!$R$4:$X$4,0),0),"-")</f>
        <v>-</v>
      </c>
      <c r="W50" s="16"/>
      <c r="X50" s="73" t="str">
        <f>IF(W50="","",
VLOOKUP(W50,Apoio!$R$22:$S$25,2,0))</f>
        <v/>
      </c>
      <c r="Y50" s="52"/>
      <c r="Z50" s="52"/>
      <c r="AA50" s="16"/>
      <c r="AB50" s="17"/>
      <c r="AC50" s="17"/>
      <c r="AE50" s="165" t="str">
        <f>IFERROR(
IF(J50="","",
VLOOKUP(J50,Apoio!$B$5:$F$9,4,0)),"-")</f>
        <v/>
      </c>
      <c r="AF50" s="62" t="str">
        <f t="shared" si="2"/>
        <v>-</v>
      </c>
      <c r="AG50" s="165" t="str">
        <f>IF(AF50="-","-",
IF(AND(AF50&gt;=Apoio!$K$23,AF50&lt;Apoio!$M$23),Apoio!$H$23,
IF(AND(AF50&gt;=Apoio!$K$24,AF50&lt;Apoio!$M$24),Apoio!$H$24,
IF(AND(AF50&gt;=Apoio!$K$25,AF50&lt;Apoio!$M$25),Apoio!$H$25,
IF(AND(AF50&gt;=Apoio!$K$26,AF50&lt;Apoio!$M$26),Apoio!$H$26,
IF(AND(AF50&gt;=Apoio!$K$27,AF50&lt;Apoio!$M$27),Apoio!$H$27,
IF(AF50&gt;=Apoio!$K$28,Apoio!$H$28)))))))</f>
        <v>-</v>
      </c>
    </row>
    <row r="51" spans="1:33">
      <c r="A51" s="46"/>
      <c r="B51" s="4">
        <v>47</v>
      </c>
      <c r="C51" s="167" t="str">
        <f t="shared" si="1"/>
        <v/>
      </c>
      <c r="D51" s="4"/>
      <c r="E51" s="4"/>
      <c r="F51" s="4"/>
      <c r="G51" s="4"/>
      <c r="H51" s="47"/>
      <c r="I51" s="4"/>
      <c r="J51" s="4"/>
      <c r="K51" s="60" t="str">
        <f>IFERROR(
IF(J51="","",
VLOOKUP(J51,Apoio!$B$5:$F$9,2,0)),"-")</f>
        <v/>
      </c>
      <c r="L51" s="48"/>
      <c r="M51" s="49"/>
      <c r="N51" s="60" t="str">
        <f>IF(M51="","",
VLOOKUP(M51,Apoio!$H$4:$P$9,2,0))</f>
        <v/>
      </c>
      <c r="O51" s="60" t="str">
        <f>IF(M51="","",
VLOOKUP(M51,Apoio!$H$4:$P$9,4,0))</f>
        <v/>
      </c>
      <c r="P51" s="49"/>
      <c r="Q51" s="60" t="str">
        <f>IF(P51="","",
VLOOKUP(P51,Apoio!$H$13:$P$19,2,0))</f>
        <v/>
      </c>
      <c r="R51" s="60" t="str">
        <f>IF(P51="","",
VLOOKUP(P51,Apoio!$H$13:$P$19,4,0))</f>
        <v/>
      </c>
      <c r="S51" s="61" t="str">
        <f t="shared" si="0"/>
        <v/>
      </c>
      <c r="T51" s="60" t="str">
        <f>IF(OR(M51="",P51=""),"",
IF(S51&lt;=Apoio!$M$23,Apoio!$H$23,
IF(S51&lt;=Apoio!$M$24,Apoio!$H$24,
IF(S51&lt;=Apoio!$M$25,Apoio!$H$25,
IF(S51&lt;=Apoio!$M$26,Apoio!$H$26,
IF(S51&lt;=Apoio!$M$27,Apoio!$H$27,
IF(S51&gt;Apoio!$M$27,Apoio!$H$28,)))))))</f>
        <v/>
      </c>
      <c r="V51" s="59" t="str">
        <f>IFERROR(VLOOKUP('1. Ambiente'!D$6,Apoio!$R$4:$X$9,MATCH(T51,Apoio!$R$4:$X$4,0),0),"-")</f>
        <v>-</v>
      </c>
      <c r="W51" s="16"/>
      <c r="X51" s="73" t="str">
        <f>IF(W51="","",
VLOOKUP(W51,Apoio!$R$22:$S$25,2,0))</f>
        <v/>
      </c>
      <c r="Y51" s="52"/>
      <c r="Z51" s="52"/>
      <c r="AA51" s="16"/>
      <c r="AB51" s="17"/>
      <c r="AC51" s="17"/>
      <c r="AE51" s="165" t="str">
        <f>IFERROR(
IF(J51="","",
VLOOKUP(J51,Apoio!$B$5:$F$9,4,0)),"-")</f>
        <v/>
      </c>
      <c r="AF51" s="62" t="str">
        <f t="shared" si="2"/>
        <v>-</v>
      </c>
      <c r="AG51" s="165" t="str">
        <f>IF(AF51="-","-",
IF(AND(AF51&gt;=Apoio!$K$23,AF51&lt;Apoio!$M$23),Apoio!$H$23,
IF(AND(AF51&gt;=Apoio!$K$24,AF51&lt;Apoio!$M$24),Apoio!$H$24,
IF(AND(AF51&gt;=Apoio!$K$25,AF51&lt;Apoio!$M$25),Apoio!$H$25,
IF(AND(AF51&gt;=Apoio!$K$26,AF51&lt;Apoio!$M$26),Apoio!$H$26,
IF(AND(AF51&gt;=Apoio!$K$27,AF51&lt;Apoio!$M$27),Apoio!$H$27,
IF(AF51&gt;=Apoio!$K$28,Apoio!$H$28)))))))</f>
        <v>-</v>
      </c>
    </row>
    <row r="52" spans="1:33">
      <c r="A52" s="46"/>
      <c r="B52" s="4">
        <v>48</v>
      </c>
      <c r="C52" s="167" t="str">
        <f t="shared" si="1"/>
        <v/>
      </c>
      <c r="D52" s="4"/>
      <c r="E52" s="4"/>
      <c r="F52" s="4"/>
      <c r="G52" s="4"/>
      <c r="H52" s="47"/>
      <c r="I52" s="4"/>
      <c r="J52" s="4"/>
      <c r="K52" s="60" t="str">
        <f>IFERROR(
IF(J52="","",
VLOOKUP(J52,Apoio!$B$5:$F$9,2,0)),"-")</f>
        <v/>
      </c>
      <c r="L52" s="48"/>
      <c r="M52" s="49"/>
      <c r="N52" s="60" t="str">
        <f>IF(M52="","",
VLOOKUP(M52,Apoio!$H$4:$P$9,2,0))</f>
        <v/>
      </c>
      <c r="O52" s="60" t="str">
        <f>IF(M52="","",
VLOOKUP(M52,Apoio!$H$4:$P$9,4,0))</f>
        <v/>
      </c>
      <c r="P52" s="49"/>
      <c r="Q52" s="60" t="str">
        <f>IF(P52="","",
VLOOKUP(P52,Apoio!$H$13:$P$19,2,0))</f>
        <v/>
      </c>
      <c r="R52" s="60" t="str">
        <f>IF(P52="","",
VLOOKUP(P52,Apoio!$H$13:$P$19,4,0))</f>
        <v/>
      </c>
      <c r="S52" s="61" t="str">
        <f t="shared" si="0"/>
        <v/>
      </c>
      <c r="T52" s="60" t="str">
        <f>IF(OR(M52="",P52=""),"",
IF(S52&lt;=Apoio!$M$23,Apoio!$H$23,
IF(S52&lt;=Apoio!$M$24,Apoio!$H$24,
IF(S52&lt;=Apoio!$M$25,Apoio!$H$25,
IF(S52&lt;=Apoio!$M$26,Apoio!$H$26,
IF(S52&lt;=Apoio!$M$27,Apoio!$H$27,
IF(S52&gt;Apoio!$M$27,Apoio!$H$28,)))))))</f>
        <v/>
      </c>
      <c r="V52" s="59" t="str">
        <f>IFERROR(VLOOKUP('1. Ambiente'!D$6,Apoio!$R$4:$X$9,MATCH(T52,Apoio!$R$4:$X$4,0),0),"-")</f>
        <v>-</v>
      </c>
      <c r="W52" s="16"/>
      <c r="X52" s="73" t="str">
        <f>IF(W52="","",
VLOOKUP(W52,Apoio!$R$22:$S$25,2,0))</f>
        <v/>
      </c>
      <c r="Y52" s="52"/>
      <c r="Z52" s="52"/>
      <c r="AA52" s="16"/>
      <c r="AB52" s="17"/>
      <c r="AC52" s="17"/>
      <c r="AE52" s="165" t="str">
        <f>IFERROR(
IF(J52="","",
VLOOKUP(J52,Apoio!$B$5:$F$9,4,0)),"-")</f>
        <v/>
      </c>
      <c r="AF52" s="62" t="str">
        <f t="shared" si="2"/>
        <v>-</v>
      </c>
      <c r="AG52" s="165" t="str">
        <f>IF(AF52="-","-",
IF(AND(AF52&gt;=Apoio!$K$23,AF52&lt;Apoio!$M$23),Apoio!$H$23,
IF(AND(AF52&gt;=Apoio!$K$24,AF52&lt;Apoio!$M$24),Apoio!$H$24,
IF(AND(AF52&gt;=Apoio!$K$25,AF52&lt;Apoio!$M$25),Apoio!$H$25,
IF(AND(AF52&gt;=Apoio!$K$26,AF52&lt;Apoio!$M$26),Apoio!$H$26,
IF(AND(AF52&gt;=Apoio!$K$27,AF52&lt;Apoio!$M$27),Apoio!$H$27,
IF(AF52&gt;=Apoio!$K$28,Apoio!$H$28)))))))</f>
        <v>-</v>
      </c>
    </row>
    <row r="53" spans="1:33">
      <c r="A53" s="46"/>
      <c r="B53" s="4">
        <v>49</v>
      </c>
      <c r="C53" s="167" t="str">
        <f t="shared" si="1"/>
        <v/>
      </c>
      <c r="D53" s="4"/>
      <c r="E53" s="4"/>
      <c r="F53" s="4"/>
      <c r="G53" s="4"/>
      <c r="H53" s="47"/>
      <c r="I53" s="4"/>
      <c r="J53" s="4"/>
      <c r="K53" s="60" t="str">
        <f>IFERROR(
IF(J53="","",
VLOOKUP(J53,Apoio!$B$5:$F$9,2,0)),"-")</f>
        <v/>
      </c>
      <c r="L53" s="48"/>
      <c r="M53" s="49"/>
      <c r="N53" s="60" t="str">
        <f>IF(M53="","",
VLOOKUP(M53,Apoio!$H$4:$P$9,2,0))</f>
        <v/>
      </c>
      <c r="O53" s="60" t="str">
        <f>IF(M53="","",
VLOOKUP(M53,Apoio!$H$4:$P$9,4,0))</f>
        <v/>
      </c>
      <c r="P53" s="49"/>
      <c r="Q53" s="60" t="str">
        <f>IF(P53="","",
VLOOKUP(P53,Apoio!$H$13:$P$19,2,0))</f>
        <v/>
      </c>
      <c r="R53" s="60" t="str">
        <f>IF(P53="","",
VLOOKUP(P53,Apoio!$H$13:$P$19,4,0))</f>
        <v/>
      </c>
      <c r="S53" s="61" t="str">
        <f t="shared" si="0"/>
        <v/>
      </c>
      <c r="T53" s="60" t="str">
        <f>IF(OR(M53="",P53=""),"",
IF(S53&lt;=Apoio!$M$23,Apoio!$H$23,
IF(S53&lt;=Apoio!$M$24,Apoio!$H$24,
IF(S53&lt;=Apoio!$M$25,Apoio!$H$25,
IF(S53&lt;=Apoio!$M$26,Apoio!$H$26,
IF(S53&lt;=Apoio!$M$27,Apoio!$H$27,
IF(S53&gt;Apoio!$M$27,Apoio!$H$28,)))))))</f>
        <v/>
      </c>
      <c r="V53" s="59" t="str">
        <f>IFERROR(VLOOKUP('1. Ambiente'!D$6,Apoio!$R$4:$X$9,MATCH(T53,Apoio!$R$4:$X$4,0),0),"-")</f>
        <v>-</v>
      </c>
      <c r="W53" s="16"/>
      <c r="X53" s="73" t="str">
        <f>IF(W53="","",
VLOOKUP(W53,Apoio!$R$22:$S$25,2,0))</f>
        <v/>
      </c>
      <c r="Y53" s="52"/>
      <c r="Z53" s="52"/>
      <c r="AA53" s="16"/>
      <c r="AB53" s="17"/>
      <c r="AC53" s="17"/>
      <c r="AE53" s="165" t="str">
        <f>IFERROR(
IF(J53="","",
VLOOKUP(J53,Apoio!$B$5:$F$9,4,0)),"-")</f>
        <v/>
      </c>
      <c r="AF53" s="62" t="str">
        <f t="shared" si="2"/>
        <v>-</v>
      </c>
      <c r="AG53" s="165" t="str">
        <f>IF(AF53="-","-",
IF(AND(AF53&gt;=Apoio!$K$23,AF53&lt;Apoio!$M$23),Apoio!$H$23,
IF(AND(AF53&gt;=Apoio!$K$24,AF53&lt;Apoio!$M$24),Apoio!$H$24,
IF(AND(AF53&gt;=Apoio!$K$25,AF53&lt;Apoio!$M$25),Apoio!$H$25,
IF(AND(AF53&gt;=Apoio!$K$26,AF53&lt;Apoio!$M$26),Apoio!$H$26,
IF(AND(AF53&gt;=Apoio!$K$27,AF53&lt;Apoio!$M$27),Apoio!$H$27,
IF(AF53&gt;=Apoio!$K$28,Apoio!$H$28)))))))</f>
        <v>-</v>
      </c>
    </row>
    <row r="54" spans="1:33">
      <c r="A54" s="46"/>
      <c r="B54" s="4">
        <v>50</v>
      </c>
      <c r="C54" s="167" t="str">
        <f t="shared" si="1"/>
        <v/>
      </c>
      <c r="D54" s="4"/>
      <c r="E54" s="4"/>
      <c r="F54" s="4"/>
      <c r="G54" s="4"/>
      <c r="H54" s="47"/>
      <c r="I54" s="4"/>
      <c r="J54" s="4"/>
      <c r="K54" s="60" t="str">
        <f>IFERROR(
IF(J54="","",
VLOOKUP(J54,Apoio!$B$5:$F$9,2,0)),"-")</f>
        <v/>
      </c>
      <c r="L54" s="48"/>
      <c r="M54" s="49"/>
      <c r="N54" s="60" t="str">
        <f>IF(M54="","",
VLOOKUP(M54,Apoio!$H$4:$P$9,2,0))</f>
        <v/>
      </c>
      <c r="O54" s="60" t="str">
        <f>IF(M54="","",
VLOOKUP(M54,Apoio!$H$4:$P$9,4,0))</f>
        <v/>
      </c>
      <c r="P54" s="49"/>
      <c r="Q54" s="60" t="str">
        <f>IF(P54="","",
VLOOKUP(P54,Apoio!$H$13:$P$19,2,0))</f>
        <v/>
      </c>
      <c r="R54" s="60" t="str">
        <f>IF(P54="","",
VLOOKUP(P54,Apoio!$H$13:$P$19,4,0))</f>
        <v/>
      </c>
      <c r="S54" s="61" t="str">
        <f t="shared" si="0"/>
        <v/>
      </c>
      <c r="T54" s="60" t="str">
        <f>IF(OR(M54="",P54=""),"",
IF(S54&lt;=Apoio!$M$23,Apoio!$H$23,
IF(S54&lt;=Apoio!$M$24,Apoio!$H$24,
IF(S54&lt;=Apoio!$M$25,Apoio!$H$25,
IF(S54&lt;=Apoio!$M$26,Apoio!$H$26,
IF(S54&lt;=Apoio!$M$27,Apoio!$H$27,
IF(S54&gt;Apoio!$M$27,Apoio!$H$28,)))))))</f>
        <v/>
      </c>
      <c r="V54" s="59" t="str">
        <f>IFERROR(VLOOKUP('1. Ambiente'!D$6,Apoio!$R$4:$X$9,MATCH(T54,Apoio!$R$4:$X$4,0),0),"-")</f>
        <v>-</v>
      </c>
      <c r="W54" s="16"/>
      <c r="X54" s="73" t="str">
        <f>IF(W54="","",
VLOOKUP(W54,Apoio!$R$22:$S$25,2,0))</f>
        <v/>
      </c>
      <c r="Y54" s="52"/>
      <c r="Z54" s="52"/>
      <c r="AA54" s="16"/>
      <c r="AB54" s="17"/>
      <c r="AC54" s="17"/>
      <c r="AE54" s="165" t="str">
        <f>IFERROR(
IF(J54="","",
VLOOKUP(J54,Apoio!$B$5:$F$9,4,0)),"-")</f>
        <v/>
      </c>
      <c r="AF54" s="62" t="str">
        <f t="shared" si="2"/>
        <v>-</v>
      </c>
      <c r="AG54" s="165" t="str">
        <f>IF(AF54="-","-",
IF(AND(AF54&gt;=Apoio!$K$23,AF54&lt;Apoio!$M$23),Apoio!$H$23,
IF(AND(AF54&gt;=Apoio!$K$24,AF54&lt;Apoio!$M$24),Apoio!$H$24,
IF(AND(AF54&gt;=Apoio!$K$25,AF54&lt;Apoio!$M$25),Apoio!$H$25,
IF(AND(AF54&gt;=Apoio!$K$26,AF54&lt;Apoio!$M$26),Apoio!$H$26,
IF(AND(AF54&gt;=Apoio!$K$27,AF54&lt;Apoio!$M$27),Apoio!$H$27,
IF(AF54&gt;=Apoio!$K$28,Apoio!$H$28)))))))</f>
        <v>-</v>
      </c>
    </row>
  </sheetData>
  <mergeCells count="12">
    <mergeCell ref="B3:G3"/>
    <mergeCell ref="J4:K4"/>
    <mergeCell ref="I3:K3"/>
    <mergeCell ref="M3:T3"/>
    <mergeCell ref="AE3:AG3"/>
    <mergeCell ref="M4:O4"/>
    <mergeCell ref="P4:R4"/>
    <mergeCell ref="S4:T4"/>
    <mergeCell ref="AF4:AG4"/>
    <mergeCell ref="W4:X4"/>
    <mergeCell ref="AB3:AC3"/>
    <mergeCell ref="V3:Z3"/>
  </mergeCells>
  <conditionalFormatting sqref="J5:J54">
    <cfRule type="cellIs" dxfId="43" priority="22" operator="equal">
      <formula>"FORTE"</formula>
    </cfRule>
  </conditionalFormatting>
  <conditionalFormatting sqref="J5:J54">
    <cfRule type="cellIs" dxfId="42" priority="23" operator="equal">
      <formula>"SATISFATÓRIO"</formula>
    </cfRule>
  </conditionalFormatting>
  <conditionalFormatting sqref="J5:J54">
    <cfRule type="cellIs" dxfId="41" priority="24" operator="equal">
      <formula>"MEDIANO"</formula>
    </cfRule>
  </conditionalFormatting>
  <conditionalFormatting sqref="J5:J54">
    <cfRule type="cellIs" dxfId="40" priority="25" operator="equal">
      <formula>"FRACO"</formula>
    </cfRule>
  </conditionalFormatting>
  <conditionalFormatting sqref="J5:J54">
    <cfRule type="cellIs" dxfId="39" priority="26" operator="equal">
      <formula>"INEXISTENTE"</formula>
    </cfRule>
  </conditionalFormatting>
  <conditionalFormatting sqref="T5:T54 AG5:AG54">
    <cfRule type="cellIs" dxfId="38" priority="16" operator="equal">
      <formula>"CRÍTICO"</formula>
    </cfRule>
  </conditionalFormatting>
  <conditionalFormatting sqref="T5:T54">
    <cfRule type="cellIs" dxfId="37" priority="17" operator="equal">
      <formula>"MUITO ALTO"</formula>
    </cfRule>
  </conditionalFormatting>
  <conditionalFormatting sqref="T5:T54 AG5:AG54">
    <cfRule type="cellIs" dxfId="36" priority="18" operator="equal">
      <formula>"ALTO"</formula>
    </cfRule>
  </conditionalFormatting>
  <conditionalFormatting sqref="T5:T54">
    <cfRule type="cellIs" dxfId="35" priority="19" operator="equal">
      <formula>"MÉDIO"</formula>
    </cfRule>
  </conditionalFormatting>
  <conditionalFormatting sqref="T5:T54 AG5:AG54">
    <cfRule type="cellIs" dxfId="34" priority="20" operator="equal">
      <formula>"BAIXO"</formula>
    </cfRule>
  </conditionalFormatting>
  <conditionalFormatting sqref="T5:T54 AG5:AG54">
    <cfRule type="cellIs" dxfId="33" priority="21" operator="equal">
      <formula>"MUITO BAIXO"</formula>
    </cfRule>
  </conditionalFormatting>
  <conditionalFormatting sqref="AG5:AG54">
    <cfRule type="cellIs" dxfId="32" priority="6" operator="equal">
      <formula>"MUITO ALTO"</formula>
    </cfRule>
  </conditionalFormatting>
  <conditionalFormatting sqref="AG5:AG54">
    <cfRule type="cellIs" dxfId="31" priority="8" operator="equal">
      <formula>"MÉDIO"</formula>
    </cfRule>
  </conditionalFormatting>
  <conditionalFormatting sqref="W5:W54">
    <cfRule type="cellIs" dxfId="30" priority="2" operator="equal">
      <formula>"TRANSFERIR/COMPARTILHAR"</formula>
    </cfRule>
    <cfRule type="cellIs" dxfId="29" priority="3" operator="equal">
      <formula>"REDUZIR"</formula>
    </cfRule>
    <cfRule type="cellIs" dxfId="28" priority="4" operator="equal">
      <formula>"ACEITAR"</formula>
    </cfRule>
  </conditionalFormatting>
  <conditionalFormatting sqref="W4:W54">
    <cfRule type="cellIs" dxfId="27" priority="1" operator="equal">
      <formula>"EVITAR"</formula>
    </cfRule>
  </conditionalFormatting>
  <dataValidations count="3">
    <dataValidation type="list" allowBlank="1" showErrorMessage="1" sqref="M5:M54">
      <formula1>"1,2,5,8,10"</formula1>
    </dataValidation>
    <dataValidation type="list" allowBlank="1" showInputMessage="1" showErrorMessage="1" sqref="P5:P54">
      <formula1>"1,2,5,8,10"</formula1>
    </dataValidation>
    <dataValidation allowBlank="1" showDropDown="1" showErrorMessage="1" sqref="AB5:AC54"/>
  </dataValidations>
  <pageMargins left="0.51181102362204722" right="0.47244094488188981" top="0.39370078740157483" bottom="0.51181102362204722" header="0" footer="0"/>
  <pageSetup paperSize="9" scale="5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'1. Ambiente'!$F$18:$F$49</xm:f>
          </x14:formula1>
          <xm:sqref>D6:D54</xm:sqref>
        </x14:dataValidation>
        <x14:dataValidation type="list" allowBlank="1" showInputMessage="1" showErrorMessage="1">
          <x14:formula1>
            <xm:f>Apoio!$B$5:$B$9</xm:f>
          </x14:formula1>
          <xm:sqref>J5:J54</xm:sqref>
        </x14:dataValidation>
        <x14:dataValidation type="list" allowBlank="1" showInputMessage="1" showErrorMessage="1">
          <x14:formula1>
            <xm:f>Apoio!$R$22:$R$25</xm:f>
          </x14:formula1>
          <xm:sqref>W5:W54</xm:sqref>
        </x14:dataValidation>
        <x14:dataValidation type="list" allowBlank="1" showInputMessage="1" showErrorMessage="1">
          <x14:formula1>
            <xm:f>'1. Ambiente'!$D$18:$D$49</xm:f>
          </x14:formula1>
          <xm:sqref>D5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4"/>
  <sheetViews>
    <sheetView showGridLines="0" zoomScaleNormal="100" workbookViewId="0">
      <selection activeCell="B5" sqref="B5"/>
    </sheetView>
  </sheetViews>
  <sheetFormatPr defaultColWidth="9.140625" defaultRowHeight="12.75"/>
  <cols>
    <col min="1" max="1" width="2.140625" style="9" customWidth="1"/>
    <col min="2" max="2" width="8.28515625" style="71" customWidth="1"/>
    <col min="3" max="3" width="17.85546875" style="9" customWidth="1"/>
    <col min="4" max="4" width="38.85546875" style="9" customWidth="1"/>
    <col min="5" max="5" width="22.5703125" style="9" customWidth="1"/>
    <col min="6" max="6" width="27.7109375" style="9" customWidth="1"/>
    <col min="7" max="7" width="19.5703125" style="9" bestFit="1" customWidth="1"/>
    <col min="8" max="8" width="26.28515625" style="71" bestFit="1" customWidth="1"/>
    <col min="9" max="9" width="15" style="9" customWidth="1"/>
    <col min="10" max="10" width="9.140625" style="9"/>
    <col min="11" max="11" width="21" style="9" customWidth="1"/>
    <col min="12" max="12" width="9.140625" style="9"/>
    <col min="13" max="13" width="18.28515625" style="9" customWidth="1"/>
    <col min="14" max="15" width="10.140625" style="9" bestFit="1" customWidth="1"/>
    <col min="16" max="16384" width="9.140625" style="9"/>
  </cols>
  <sheetData>
    <row r="1" spans="2:9">
      <c r="B1" s="9"/>
      <c r="H1" s="9"/>
    </row>
    <row r="2" spans="2:9" s="55" customFormat="1">
      <c r="B2" s="239" t="s">
        <v>115</v>
      </c>
      <c r="C2" s="240"/>
      <c r="D2" s="240"/>
      <c r="E2" s="241">
        <f>'1. Ambiente'!D13</f>
        <v>0</v>
      </c>
      <c r="F2" s="241"/>
      <c r="G2" s="241"/>
      <c r="H2" s="241"/>
      <c r="I2" s="242"/>
    </row>
    <row r="3" spans="2:9" s="55" customFormat="1">
      <c r="B3" s="243" t="s">
        <v>142</v>
      </c>
      <c r="C3" s="243" t="s">
        <v>0</v>
      </c>
      <c r="D3" s="243" t="s">
        <v>45</v>
      </c>
      <c r="E3" s="243"/>
      <c r="F3" s="243"/>
      <c r="G3" s="237" t="s">
        <v>19</v>
      </c>
      <c r="H3" s="243" t="s">
        <v>109</v>
      </c>
      <c r="I3" s="243" t="s">
        <v>89</v>
      </c>
    </row>
    <row r="4" spans="2:9" s="55" customFormat="1">
      <c r="B4" s="243"/>
      <c r="C4" s="243"/>
      <c r="D4" s="1" t="s">
        <v>66</v>
      </c>
      <c r="E4" s="1" t="s">
        <v>9</v>
      </c>
      <c r="F4" s="1" t="s">
        <v>67</v>
      </c>
      <c r="G4" s="237"/>
      <c r="H4" s="244"/>
      <c r="I4" s="244"/>
    </row>
    <row r="5" spans="2:9">
      <c r="B5" s="75"/>
      <c r="C5" s="72" t="str">
        <f>IF($B5="","",VLOOKUP($B5,'2. Gerenciamento'!$C$5:$U$54,2,FALSE))</f>
        <v/>
      </c>
      <c r="D5" s="72" t="str">
        <f>IF($B5="","",VLOOKUP($B5,'2. Gerenciamento'!$C$5:$U$54,3,FALSE))</f>
        <v/>
      </c>
      <c r="E5" s="72" t="str">
        <f>IF($B5="","",VLOOKUP($B5,'2. Gerenciamento'!$C$5:$U$54,4,FALSE))</f>
        <v/>
      </c>
      <c r="F5" s="72" t="str">
        <f>IF($B5="","",VLOOKUP($B5,'2. Gerenciamento'!$C$5:$U$54,5,FALSE))</f>
        <v/>
      </c>
      <c r="G5" s="59" t="str">
        <f>IF($B5="","",VLOOKUP($B5,'2. Gerenciamento'!$C$5:$U$54,18,FALSE))</f>
        <v/>
      </c>
      <c r="H5" s="166" t="str">
        <f>IF($B5="","",VLOOKUP($B5,'2. Gerenciamento'!$C$5:$AC$54,23,FALSE))</f>
        <v/>
      </c>
      <c r="I5" s="166" t="str">
        <f>IF($B5="","",VLOOKUP($B5,'2. Gerenciamento'!$C$5:$AC$54,24,FALSE))</f>
        <v/>
      </c>
    </row>
    <row r="6" spans="2:9">
      <c r="B6" s="52"/>
      <c r="C6" s="72" t="str">
        <f>IF($B6="","",VLOOKUP($B6,'2. Gerenciamento'!$C$5:$U$54,2,FALSE))</f>
        <v/>
      </c>
      <c r="D6" s="72" t="str">
        <f>IF($B6="","",VLOOKUP($B6,'2. Gerenciamento'!$C$5:$U$54,3,FALSE))</f>
        <v/>
      </c>
      <c r="E6" s="72" t="str">
        <f>IF($B6="","",VLOOKUP($B6,'2. Gerenciamento'!$C$5:$U$54,4,FALSE))</f>
        <v/>
      </c>
      <c r="F6" s="72" t="str">
        <f>IF($B6="","",VLOOKUP($B6,'2. Gerenciamento'!$C$5:$U$54,5,FALSE))</f>
        <v/>
      </c>
      <c r="G6" s="59" t="str">
        <f>IF($B6="","",VLOOKUP($B6,'2. Gerenciamento'!$C$5:$U$54,18,FALSE))</f>
        <v/>
      </c>
      <c r="H6" s="166" t="str">
        <f>IF($B6="","",VLOOKUP($B6,'2. Gerenciamento'!$C$5:$AC$54,23,FALSE))</f>
        <v/>
      </c>
      <c r="I6" s="166" t="str">
        <f>IF($B6="","",VLOOKUP($B6,'2. Gerenciamento'!$C$5:$AC$54,24,FALSE))</f>
        <v/>
      </c>
    </row>
    <row r="7" spans="2:9">
      <c r="B7" s="52"/>
      <c r="C7" s="72" t="str">
        <f>IF($B7="","",VLOOKUP($B7,'2. Gerenciamento'!$C$5:$U$54,2,FALSE))</f>
        <v/>
      </c>
      <c r="D7" s="72" t="str">
        <f>IF($B7="","",VLOOKUP($B7,'2. Gerenciamento'!$C$5:$U$54,3,FALSE))</f>
        <v/>
      </c>
      <c r="E7" s="72" t="str">
        <f>IF($B7="","",VLOOKUP($B7,'2. Gerenciamento'!$C$5:$U$54,4,FALSE))</f>
        <v/>
      </c>
      <c r="F7" s="72" t="str">
        <f>IF($B7="","",VLOOKUP($B7,'2. Gerenciamento'!$C$5:$U$54,5,FALSE))</f>
        <v/>
      </c>
      <c r="G7" s="59" t="str">
        <f>IF($B7="","",VLOOKUP($B7,'2. Gerenciamento'!$C$5:$U$54,18,FALSE))</f>
        <v/>
      </c>
      <c r="H7" s="166" t="str">
        <f>IF($B7="","",VLOOKUP($B7,'2. Gerenciamento'!$C$5:$AC$54,23,FALSE))</f>
        <v/>
      </c>
      <c r="I7" s="166" t="str">
        <f>IF($B7="","",VLOOKUP($B7,'2. Gerenciamento'!$C$5:$AC$54,24,FALSE))</f>
        <v/>
      </c>
    </row>
    <row r="8" spans="2:9">
      <c r="B8" s="52"/>
      <c r="C8" s="72" t="str">
        <f>IF($B8="","",VLOOKUP($B8,'2. Gerenciamento'!$C$5:$U$54,2,FALSE))</f>
        <v/>
      </c>
      <c r="D8" s="72" t="str">
        <f>IF($B8="","",VLOOKUP($B8,'2. Gerenciamento'!$C$5:$U$54,3,FALSE))</f>
        <v/>
      </c>
      <c r="E8" s="72" t="str">
        <f>IF($B8="","",VLOOKUP($B8,'2. Gerenciamento'!$C$5:$U$54,4,FALSE))</f>
        <v/>
      </c>
      <c r="F8" s="72" t="str">
        <f>IF($B8="","",VLOOKUP($B8,'2. Gerenciamento'!$C$5:$U$54,5,FALSE))</f>
        <v/>
      </c>
      <c r="G8" s="59" t="str">
        <f>IF($B8="","",VLOOKUP($B8,'2. Gerenciamento'!$C$5:$U$54,18,FALSE))</f>
        <v/>
      </c>
      <c r="H8" s="166" t="str">
        <f>IF($B8="","",VLOOKUP($B8,'2. Gerenciamento'!$C$5:$AC$54,23,FALSE))</f>
        <v/>
      </c>
      <c r="I8" s="166" t="str">
        <f>IF($B8="","",VLOOKUP($B8,'2. Gerenciamento'!$C$5:$AC$54,24,FALSE))</f>
        <v/>
      </c>
    </row>
    <row r="9" spans="2:9">
      <c r="B9" s="52"/>
      <c r="C9" s="72" t="str">
        <f>IF($B9="","",VLOOKUP($B9,'2. Gerenciamento'!$C$5:$U$54,2,FALSE))</f>
        <v/>
      </c>
      <c r="D9" s="72" t="str">
        <f>IF($B9="","",VLOOKUP($B9,'2. Gerenciamento'!$C$5:$U$54,3,FALSE))</f>
        <v/>
      </c>
      <c r="E9" s="72" t="str">
        <f>IF($B9="","",VLOOKUP($B9,'2. Gerenciamento'!$C$5:$U$54,4,FALSE))</f>
        <v/>
      </c>
      <c r="F9" s="72" t="str">
        <f>IF($B9="","",VLOOKUP($B9,'2. Gerenciamento'!$C$5:$U$54,5,FALSE))</f>
        <v/>
      </c>
      <c r="G9" s="59" t="str">
        <f>IF($B9="","",VLOOKUP($B9,'2. Gerenciamento'!$C$5:$U$54,18,FALSE))</f>
        <v/>
      </c>
      <c r="H9" s="166" t="str">
        <f>IF($B9="","",VLOOKUP($B9,'2. Gerenciamento'!$C$5:$AC$54,23,FALSE))</f>
        <v/>
      </c>
      <c r="I9" s="166" t="str">
        <f>IF($B9="","",VLOOKUP($B9,'2. Gerenciamento'!$C$5:$AC$54,24,FALSE))</f>
        <v/>
      </c>
    </row>
    <row r="10" spans="2:9">
      <c r="B10" s="52"/>
      <c r="C10" s="72" t="str">
        <f>IF($B10="","",VLOOKUP($B10,'2. Gerenciamento'!$C$5:$U$54,2,FALSE))</f>
        <v/>
      </c>
      <c r="D10" s="72" t="str">
        <f>IF($B10="","",VLOOKUP($B10,'2. Gerenciamento'!$C$5:$U$54,3,FALSE))</f>
        <v/>
      </c>
      <c r="E10" s="72" t="str">
        <f>IF($B10="","",VLOOKUP($B10,'2. Gerenciamento'!$C$5:$U$54,4,FALSE))</f>
        <v/>
      </c>
      <c r="F10" s="72" t="str">
        <f>IF($B10="","",VLOOKUP($B10,'2. Gerenciamento'!$C$5:$U$54,5,FALSE))</f>
        <v/>
      </c>
      <c r="G10" s="59" t="str">
        <f>IF($B10="","",VLOOKUP($B10,'2. Gerenciamento'!$C$5:$U$54,18,FALSE))</f>
        <v/>
      </c>
      <c r="H10" s="166" t="str">
        <f>IF($B10="","",VLOOKUP($B10,'2. Gerenciamento'!$C$5:$AC$54,23,FALSE))</f>
        <v/>
      </c>
      <c r="I10" s="166" t="str">
        <f>IF($B10="","",VLOOKUP($B10,'2. Gerenciamento'!$C$5:$AC$54,24,FALSE))</f>
        <v/>
      </c>
    </row>
    <row r="11" spans="2:9">
      <c r="B11" s="52"/>
      <c r="C11" s="72" t="str">
        <f>IF($B11="","",VLOOKUP($B11,'2. Gerenciamento'!$C$5:$U$54,2,FALSE))</f>
        <v/>
      </c>
      <c r="D11" s="72" t="str">
        <f>IF($B11="","",VLOOKUP($B11,'2. Gerenciamento'!$C$5:$U$54,3,FALSE))</f>
        <v/>
      </c>
      <c r="E11" s="72" t="str">
        <f>IF($B11="","",VLOOKUP($B11,'2. Gerenciamento'!$C$5:$U$54,4,FALSE))</f>
        <v/>
      </c>
      <c r="F11" s="72" t="str">
        <f>IF($B11="","",VLOOKUP($B11,'2. Gerenciamento'!$C$5:$U$54,5,FALSE))</f>
        <v/>
      </c>
      <c r="G11" s="59" t="str">
        <f>IF($B11="","",VLOOKUP($B11,'2. Gerenciamento'!$C$5:$U$54,18,FALSE))</f>
        <v/>
      </c>
      <c r="H11" s="166" t="str">
        <f>IF($B11="","",VLOOKUP($B11,'2. Gerenciamento'!$C$5:$AC$54,23,FALSE))</f>
        <v/>
      </c>
      <c r="I11" s="166" t="str">
        <f>IF($B11="","",VLOOKUP($B11,'2. Gerenciamento'!$C$5:$AC$54,24,FALSE))</f>
        <v/>
      </c>
    </row>
    <row r="12" spans="2:9">
      <c r="B12" s="52"/>
      <c r="C12" s="72" t="str">
        <f>IF($B12="","",VLOOKUP($B12,'2. Gerenciamento'!$C$5:$U$54,2,FALSE))</f>
        <v/>
      </c>
      <c r="D12" s="72" t="str">
        <f>IF($B12="","",VLOOKUP($B12,'2. Gerenciamento'!$C$5:$U$54,3,FALSE))</f>
        <v/>
      </c>
      <c r="E12" s="72" t="str">
        <f>IF($B12="","",VLOOKUP($B12,'2. Gerenciamento'!$C$5:$U$54,4,FALSE))</f>
        <v/>
      </c>
      <c r="F12" s="72" t="str">
        <f>IF($B12="","",VLOOKUP($B12,'2. Gerenciamento'!$C$5:$U$54,5,FALSE))</f>
        <v/>
      </c>
      <c r="G12" s="59" t="str">
        <f>IF($B12="","",VLOOKUP($B12,'2. Gerenciamento'!$C$5:$U$54,18,FALSE))</f>
        <v/>
      </c>
      <c r="H12" s="166" t="str">
        <f>IF($B12="","",VLOOKUP($B12,'2. Gerenciamento'!$C$5:$AC$54,23,FALSE))</f>
        <v/>
      </c>
      <c r="I12" s="166" t="str">
        <f>IF($B12="","",VLOOKUP($B12,'2. Gerenciamento'!$C$5:$AC$54,24,FALSE))</f>
        <v/>
      </c>
    </row>
    <row r="13" spans="2:9">
      <c r="B13" s="52"/>
      <c r="C13" s="72" t="str">
        <f>IF($B13="","",VLOOKUP($B13,'2. Gerenciamento'!$C$5:$U$54,2,FALSE))</f>
        <v/>
      </c>
      <c r="D13" s="72" t="str">
        <f>IF($B13="","",VLOOKUP($B13,'2. Gerenciamento'!$C$5:$U$54,3,FALSE))</f>
        <v/>
      </c>
      <c r="E13" s="72" t="str">
        <f>IF($B13="","",VLOOKUP($B13,'2. Gerenciamento'!$C$5:$U$54,4,FALSE))</f>
        <v/>
      </c>
      <c r="F13" s="72" t="str">
        <f>IF($B13="","",VLOOKUP($B13,'2. Gerenciamento'!$C$5:$U$54,5,FALSE))</f>
        <v/>
      </c>
      <c r="G13" s="59" t="str">
        <f>IF($B13="","",VLOOKUP($B13,'2. Gerenciamento'!$C$5:$U$54,18,FALSE))</f>
        <v/>
      </c>
      <c r="H13" s="166" t="str">
        <f>IF($B13="","",VLOOKUP($B13,'2. Gerenciamento'!$C$5:$AC$54,23,FALSE))</f>
        <v/>
      </c>
      <c r="I13" s="166" t="str">
        <f>IF($B13="","",VLOOKUP($B13,'2. Gerenciamento'!$C$5:$AC$54,24,FALSE))</f>
        <v/>
      </c>
    </row>
    <row r="14" spans="2:9">
      <c r="B14" s="52"/>
      <c r="C14" s="72" t="str">
        <f>IF($B14="","",VLOOKUP($B14,'2. Gerenciamento'!$C$5:$U$54,2,FALSE))</f>
        <v/>
      </c>
      <c r="D14" s="72" t="str">
        <f>IF($B14="","",VLOOKUP($B14,'2. Gerenciamento'!$C$5:$U$54,3,FALSE))</f>
        <v/>
      </c>
      <c r="E14" s="72" t="str">
        <f>IF($B14="","",VLOOKUP($B14,'2. Gerenciamento'!$C$5:$U$54,4,FALSE))</f>
        <v/>
      </c>
      <c r="F14" s="72" t="str">
        <f>IF($B14="","",VLOOKUP($B14,'2. Gerenciamento'!$C$5:$U$54,5,FALSE))</f>
        <v/>
      </c>
      <c r="G14" s="59" t="str">
        <f>IF($B14="","",VLOOKUP($B14,'2. Gerenciamento'!$C$5:$U$54,18,FALSE))</f>
        <v/>
      </c>
      <c r="H14" s="166" t="str">
        <f>IF($B14="","",VLOOKUP($B14,'2. Gerenciamento'!$C$5:$AC$54,23,FALSE))</f>
        <v/>
      </c>
      <c r="I14" s="166" t="str">
        <f>IF($B14="","",VLOOKUP($B14,'2. Gerenciamento'!$C$5:$AC$54,24,FALSE))</f>
        <v/>
      </c>
    </row>
    <row r="15" spans="2:9">
      <c r="B15" s="52"/>
      <c r="C15" s="72" t="str">
        <f>IF($B15="","",VLOOKUP($B15,'2. Gerenciamento'!$C$5:$U$54,2,FALSE))</f>
        <v/>
      </c>
      <c r="D15" s="72" t="str">
        <f>IF($B15="","",VLOOKUP($B15,'2. Gerenciamento'!$C$5:$U$54,3,FALSE))</f>
        <v/>
      </c>
      <c r="E15" s="72" t="str">
        <f>IF($B15="","",VLOOKUP($B15,'2. Gerenciamento'!$C$5:$U$54,4,FALSE))</f>
        <v/>
      </c>
      <c r="F15" s="72" t="str">
        <f>IF($B15="","",VLOOKUP($B15,'2. Gerenciamento'!$C$5:$U$54,5,FALSE))</f>
        <v/>
      </c>
      <c r="G15" s="59" t="str">
        <f>IF($B15="","",VLOOKUP($B15,'2. Gerenciamento'!$C$5:$U$54,18,FALSE))</f>
        <v/>
      </c>
      <c r="H15" s="166" t="str">
        <f>IF($B15="","",VLOOKUP($B15,'2. Gerenciamento'!$C$5:$AC$54,23,FALSE))</f>
        <v/>
      </c>
      <c r="I15" s="166" t="str">
        <f>IF($B15="","",VLOOKUP($B15,'2. Gerenciamento'!$C$5:$AC$54,24,FALSE))</f>
        <v/>
      </c>
    </row>
    <row r="16" spans="2:9">
      <c r="B16" s="52"/>
      <c r="C16" s="72" t="str">
        <f>IF($B16="","",VLOOKUP($B16,'2. Gerenciamento'!$C$5:$U$54,2,FALSE))</f>
        <v/>
      </c>
      <c r="D16" s="72" t="str">
        <f>IF($B16="","",VLOOKUP($B16,'2. Gerenciamento'!$C$5:$U$54,3,FALSE))</f>
        <v/>
      </c>
      <c r="E16" s="72" t="str">
        <f>IF($B16="","",VLOOKUP($B16,'2. Gerenciamento'!$C$5:$U$54,4,FALSE))</f>
        <v/>
      </c>
      <c r="F16" s="72" t="str">
        <f>IF($B16="","",VLOOKUP($B16,'2. Gerenciamento'!$C$5:$U$54,5,FALSE))</f>
        <v/>
      </c>
      <c r="G16" s="59" t="str">
        <f>IF($B16="","",VLOOKUP($B16,'2. Gerenciamento'!$C$5:$U$54,18,FALSE))</f>
        <v/>
      </c>
      <c r="H16" s="166" t="str">
        <f>IF($B16="","",VLOOKUP($B16,'2. Gerenciamento'!$C$5:$AC$54,23,FALSE))</f>
        <v/>
      </c>
      <c r="I16" s="166" t="str">
        <f>IF($B16="","",VLOOKUP($B16,'2. Gerenciamento'!$C$5:$AC$54,24,FALSE))</f>
        <v/>
      </c>
    </row>
    <row r="17" spans="2:9">
      <c r="B17" s="52"/>
      <c r="C17" s="72" t="str">
        <f>IF($B17="","",VLOOKUP($B17,'2. Gerenciamento'!$C$5:$U$54,2,FALSE))</f>
        <v/>
      </c>
      <c r="D17" s="72" t="str">
        <f>IF($B17="","",VLOOKUP($B17,'2. Gerenciamento'!$C$5:$U$54,3,FALSE))</f>
        <v/>
      </c>
      <c r="E17" s="72" t="str">
        <f>IF($B17="","",VLOOKUP($B17,'2. Gerenciamento'!$C$5:$U$54,4,FALSE))</f>
        <v/>
      </c>
      <c r="F17" s="72" t="str">
        <f>IF($B17="","",VLOOKUP($B17,'2. Gerenciamento'!$C$5:$U$54,5,FALSE))</f>
        <v/>
      </c>
      <c r="G17" s="59" t="str">
        <f>IF($B17="","",VLOOKUP($B17,'2. Gerenciamento'!$C$5:$U$54,18,FALSE))</f>
        <v/>
      </c>
      <c r="H17" s="166" t="str">
        <f>IF($B17="","",VLOOKUP($B17,'2. Gerenciamento'!$C$5:$AC$54,23,FALSE))</f>
        <v/>
      </c>
      <c r="I17" s="166" t="str">
        <f>IF($B17="","",VLOOKUP($B17,'2. Gerenciamento'!$C$5:$AC$54,24,FALSE))</f>
        <v/>
      </c>
    </row>
    <row r="18" spans="2:9">
      <c r="B18" s="52"/>
      <c r="C18" s="72" t="str">
        <f>IF($B18="","",VLOOKUP($B18,'2. Gerenciamento'!$C$5:$U$54,2,FALSE))</f>
        <v/>
      </c>
      <c r="D18" s="72" t="str">
        <f>IF($B18="","",VLOOKUP($B18,'2. Gerenciamento'!$C$5:$U$54,3,FALSE))</f>
        <v/>
      </c>
      <c r="E18" s="72" t="str">
        <f>IF($B18="","",VLOOKUP($B18,'2. Gerenciamento'!$C$5:$U$54,4,FALSE))</f>
        <v/>
      </c>
      <c r="F18" s="72" t="str">
        <f>IF($B18="","",VLOOKUP($B18,'2. Gerenciamento'!$C$5:$U$54,5,FALSE))</f>
        <v/>
      </c>
      <c r="G18" s="59" t="str">
        <f>IF($B18="","",VLOOKUP($B18,'2. Gerenciamento'!$C$5:$U$54,18,FALSE))</f>
        <v/>
      </c>
      <c r="H18" s="166" t="str">
        <f>IF($B18="","",VLOOKUP($B18,'2. Gerenciamento'!$C$5:$AC$54,23,FALSE))</f>
        <v/>
      </c>
      <c r="I18" s="166" t="str">
        <f>IF($B18="","",VLOOKUP($B18,'2. Gerenciamento'!$C$5:$AC$54,24,FALSE))</f>
        <v/>
      </c>
    </row>
    <row r="19" spans="2:9">
      <c r="B19" s="52"/>
      <c r="C19" s="72" t="str">
        <f>IF($B19="","",VLOOKUP($B19,'2. Gerenciamento'!$C$5:$U$54,2,FALSE))</f>
        <v/>
      </c>
      <c r="D19" s="72" t="str">
        <f>IF($B19="","",VLOOKUP($B19,'2. Gerenciamento'!$C$5:$U$54,3,FALSE))</f>
        <v/>
      </c>
      <c r="E19" s="72" t="str">
        <f>IF($B19="","",VLOOKUP($B19,'2. Gerenciamento'!$C$5:$U$54,4,FALSE))</f>
        <v/>
      </c>
      <c r="F19" s="72" t="str">
        <f>IF($B19="","",VLOOKUP($B19,'2. Gerenciamento'!$C$5:$U$54,5,FALSE))</f>
        <v/>
      </c>
      <c r="G19" s="59" t="str">
        <f>IF($B19="","",VLOOKUP($B19,'2. Gerenciamento'!$C$5:$U$54,18,FALSE))</f>
        <v/>
      </c>
      <c r="H19" s="166" t="str">
        <f>IF($B19="","",VLOOKUP($B19,'2. Gerenciamento'!$C$5:$AC$54,23,FALSE))</f>
        <v/>
      </c>
      <c r="I19" s="166" t="str">
        <f>IF($B19="","",VLOOKUP($B19,'2. Gerenciamento'!$C$5:$AC$54,24,FALSE))</f>
        <v/>
      </c>
    </row>
    <row r="20" spans="2:9">
      <c r="B20" s="52"/>
      <c r="C20" s="72" t="str">
        <f>IF($B20="","",VLOOKUP($B20,'2. Gerenciamento'!$C$5:$U$54,2,FALSE))</f>
        <v/>
      </c>
      <c r="D20" s="72" t="str">
        <f>IF($B20="","",VLOOKUP($B20,'2. Gerenciamento'!$C$5:$U$54,3,FALSE))</f>
        <v/>
      </c>
      <c r="E20" s="72" t="str">
        <f>IF($B20="","",VLOOKUP($B20,'2. Gerenciamento'!$C$5:$U$54,4,FALSE))</f>
        <v/>
      </c>
      <c r="F20" s="72" t="str">
        <f>IF($B20="","",VLOOKUP($B20,'2. Gerenciamento'!$C$5:$U$54,5,FALSE))</f>
        <v/>
      </c>
      <c r="G20" s="59" t="str">
        <f>IF($B20="","",VLOOKUP($B20,'2. Gerenciamento'!$C$5:$U$54,18,FALSE))</f>
        <v/>
      </c>
      <c r="H20" s="166" t="str">
        <f>IF($B20="","",VLOOKUP($B20,'2. Gerenciamento'!$C$5:$AC$54,23,FALSE))</f>
        <v/>
      </c>
      <c r="I20" s="166" t="str">
        <f>IF($B20="","",VLOOKUP($B20,'2. Gerenciamento'!$C$5:$AC$54,24,FALSE))</f>
        <v/>
      </c>
    </row>
    <row r="21" spans="2:9">
      <c r="B21" s="52"/>
      <c r="C21" s="72" t="str">
        <f>IF($B21="","",VLOOKUP($B21,'2. Gerenciamento'!$C$5:$U$54,2,FALSE))</f>
        <v/>
      </c>
      <c r="D21" s="72" t="str">
        <f>IF($B21="","",VLOOKUP($B21,'2. Gerenciamento'!$C$5:$U$54,3,FALSE))</f>
        <v/>
      </c>
      <c r="E21" s="72" t="str">
        <f>IF($B21="","",VLOOKUP($B21,'2. Gerenciamento'!$C$5:$U$54,4,FALSE))</f>
        <v/>
      </c>
      <c r="F21" s="72" t="str">
        <f>IF($B21="","",VLOOKUP($B21,'2. Gerenciamento'!$C$5:$U$54,5,FALSE))</f>
        <v/>
      </c>
      <c r="G21" s="59" t="str">
        <f>IF($B21="","",VLOOKUP($B21,'2. Gerenciamento'!$C$5:$U$54,18,FALSE))</f>
        <v/>
      </c>
      <c r="H21" s="166" t="str">
        <f>IF($B21="","",VLOOKUP($B21,'2. Gerenciamento'!$C$5:$AC$54,23,FALSE))</f>
        <v/>
      </c>
      <c r="I21" s="166" t="str">
        <f>IF($B21="","",VLOOKUP($B21,'2. Gerenciamento'!$C$5:$AC$54,24,FALSE))</f>
        <v/>
      </c>
    </row>
    <row r="22" spans="2:9">
      <c r="B22" s="52"/>
      <c r="C22" s="72" t="str">
        <f>IF($B22="","",VLOOKUP($B22,'2. Gerenciamento'!$C$5:$U$54,2,FALSE))</f>
        <v/>
      </c>
      <c r="D22" s="72" t="str">
        <f>IF($B22="","",VLOOKUP($B22,'2. Gerenciamento'!$C$5:$U$54,3,FALSE))</f>
        <v/>
      </c>
      <c r="E22" s="72" t="str">
        <f>IF($B22="","",VLOOKUP($B22,'2. Gerenciamento'!$C$5:$U$54,4,FALSE))</f>
        <v/>
      </c>
      <c r="F22" s="72" t="str">
        <f>IF($B22="","",VLOOKUP($B22,'2. Gerenciamento'!$C$5:$U$54,5,FALSE))</f>
        <v/>
      </c>
      <c r="G22" s="59" t="str">
        <f>IF($B22="","",VLOOKUP($B22,'2. Gerenciamento'!$C$5:$U$54,18,FALSE))</f>
        <v/>
      </c>
      <c r="H22" s="166" t="str">
        <f>IF($B22="","",VLOOKUP($B22,'2. Gerenciamento'!$C$5:$AC$54,23,FALSE))</f>
        <v/>
      </c>
      <c r="I22" s="166" t="str">
        <f>IF($B22="","",VLOOKUP($B22,'2. Gerenciamento'!$C$5:$AC$54,24,FALSE))</f>
        <v/>
      </c>
    </row>
    <row r="23" spans="2:9">
      <c r="B23" s="52"/>
      <c r="C23" s="72" t="str">
        <f>IF($B23="","",VLOOKUP($B23,'2. Gerenciamento'!$C$5:$U$54,2,FALSE))</f>
        <v/>
      </c>
      <c r="D23" s="72" t="str">
        <f>IF($B23="","",VLOOKUP($B23,'2. Gerenciamento'!$C$5:$U$54,3,FALSE))</f>
        <v/>
      </c>
      <c r="E23" s="72" t="str">
        <f>IF($B23="","",VLOOKUP($B23,'2. Gerenciamento'!$C$5:$U$54,4,FALSE))</f>
        <v/>
      </c>
      <c r="F23" s="72" t="str">
        <f>IF($B23="","",VLOOKUP($B23,'2. Gerenciamento'!$C$5:$U$54,5,FALSE))</f>
        <v/>
      </c>
      <c r="G23" s="59" t="str">
        <f>IF($B23="","",VLOOKUP($B23,'2. Gerenciamento'!$C$5:$U$54,18,FALSE))</f>
        <v/>
      </c>
      <c r="H23" s="166" t="str">
        <f>IF($B23="","",VLOOKUP($B23,'2. Gerenciamento'!$C$5:$AC$54,23,FALSE))</f>
        <v/>
      </c>
      <c r="I23" s="166" t="str">
        <f>IF($B23="","",VLOOKUP($B23,'2. Gerenciamento'!$C$5:$AC$54,24,FALSE))</f>
        <v/>
      </c>
    </row>
    <row r="24" spans="2:9">
      <c r="B24" s="52"/>
      <c r="C24" s="72" t="str">
        <f>IF($B24="","",VLOOKUP($B24,'2. Gerenciamento'!$C$5:$U$54,2,FALSE))</f>
        <v/>
      </c>
      <c r="D24" s="72" t="str">
        <f>IF($B24="","",VLOOKUP($B24,'2. Gerenciamento'!$C$5:$U$54,3,FALSE))</f>
        <v/>
      </c>
      <c r="E24" s="72" t="str">
        <f>IF($B24="","",VLOOKUP($B24,'2. Gerenciamento'!$C$5:$U$54,4,FALSE))</f>
        <v/>
      </c>
      <c r="F24" s="72" t="str">
        <f>IF($B24="","",VLOOKUP($B24,'2. Gerenciamento'!$C$5:$U$54,5,FALSE))</f>
        <v/>
      </c>
      <c r="G24" s="59" t="str">
        <f>IF($B24="","",VLOOKUP($B24,'2. Gerenciamento'!$C$5:$U$54,18,FALSE))</f>
        <v/>
      </c>
      <c r="H24" s="166" t="str">
        <f>IF($B24="","",VLOOKUP($B24,'2. Gerenciamento'!$C$5:$AC$54,23,FALSE))</f>
        <v/>
      </c>
      <c r="I24" s="166" t="str">
        <f>IF($B24="","",VLOOKUP($B24,'2. Gerenciamento'!$C$5:$AC$54,24,FALSE))</f>
        <v/>
      </c>
    </row>
    <row r="25" spans="2:9">
      <c r="B25" s="52"/>
      <c r="C25" s="72" t="str">
        <f>IF($B25="","",VLOOKUP($B25,'2. Gerenciamento'!$C$5:$U$54,2,FALSE))</f>
        <v/>
      </c>
      <c r="D25" s="72" t="str">
        <f>IF($B25="","",VLOOKUP($B25,'2. Gerenciamento'!$C$5:$U$54,3,FALSE))</f>
        <v/>
      </c>
      <c r="E25" s="72" t="str">
        <f>IF($B25="","",VLOOKUP($B25,'2. Gerenciamento'!$C$5:$U$54,4,FALSE))</f>
        <v/>
      </c>
      <c r="F25" s="72" t="str">
        <f>IF($B25="","",VLOOKUP($B25,'2. Gerenciamento'!$C$5:$U$54,5,FALSE))</f>
        <v/>
      </c>
      <c r="G25" s="59" t="str">
        <f>IF($B25="","",VLOOKUP($B25,'2. Gerenciamento'!$C$5:$U$54,18,FALSE))</f>
        <v/>
      </c>
      <c r="H25" s="166" t="str">
        <f>IF($B25="","",VLOOKUP($B25,'2. Gerenciamento'!$C$5:$AC$54,23,FALSE))</f>
        <v/>
      </c>
      <c r="I25" s="166" t="str">
        <f>IF($B25="","",VLOOKUP($B25,'2. Gerenciamento'!$C$5:$AC$54,24,FALSE))</f>
        <v/>
      </c>
    </row>
    <row r="26" spans="2:9">
      <c r="B26" s="52"/>
      <c r="C26" s="72" t="str">
        <f>IF($B26="","",VLOOKUP($B26,'2. Gerenciamento'!$C$5:$U$54,2,FALSE))</f>
        <v/>
      </c>
      <c r="D26" s="72" t="str">
        <f>IF($B26="","",VLOOKUP($B26,'2. Gerenciamento'!$C$5:$U$54,3,FALSE))</f>
        <v/>
      </c>
      <c r="E26" s="72" t="str">
        <f>IF($B26="","",VLOOKUP($B26,'2. Gerenciamento'!$C$5:$U$54,4,FALSE))</f>
        <v/>
      </c>
      <c r="F26" s="72" t="str">
        <f>IF($B26="","",VLOOKUP($B26,'2. Gerenciamento'!$C$5:$U$54,5,FALSE))</f>
        <v/>
      </c>
      <c r="G26" s="59" t="str">
        <f>IF($B26="","",VLOOKUP($B26,'2. Gerenciamento'!$C$5:$U$54,18,FALSE))</f>
        <v/>
      </c>
      <c r="H26" s="166" t="str">
        <f>IF($B26="","",VLOOKUP($B26,'2. Gerenciamento'!$C$5:$AC$54,23,FALSE))</f>
        <v/>
      </c>
      <c r="I26" s="166" t="str">
        <f>IF($B26="","",VLOOKUP($B26,'2. Gerenciamento'!$C$5:$AC$54,24,FALSE))</f>
        <v/>
      </c>
    </row>
    <row r="27" spans="2:9">
      <c r="B27" s="52"/>
      <c r="C27" s="72" t="str">
        <f>IF($B27="","",VLOOKUP($B27,'2. Gerenciamento'!$C$5:$U$54,2,FALSE))</f>
        <v/>
      </c>
      <c r="D27" s="72" t="str">
        <f>IF($B27="","",VLOOKUP($B27,'2. Gerenciamento'!$C$5:$U$54,3,FALSE))</f>
        <v/>
      </c>
      <c r="E27" s="72" t="str">
        <f>IF($B27="","",VLOOKUP($B27,'2. Gerenciamento'!$C$5:$U$54,4,FALSE))</f>
        <v/>
      </c>
      <c r="F27" s="72" t="str">
        <f>IF($B27="","",VLOOKUP($B27,'2. Gerenciamento'!$C$5:$U$54,5,FALSE))</f>
        <v/>
      </c>
      <c r="G27" s="59" t="str">
        <f>IF($B27="","",VLOOKUP($B27,'2. Gerenciamento'!$C$5:$U$54,18,FALSE))</f>
        <v/>
      </c>
      <c r="H27" s="166" t="str">
        <f>IF($B27="","",VLOOKUP($B27,'2. Gerenciamento'!$C$5:$AC$54,23,FALSE))</f>
        <v/>
      </c>
      <c r="I27" s="166" t="str">
        <f>IF($B27="","",VLOOKUP($B27,'2. Gerenciamento'!$C$5:$AC$54,24,FALSE))</f>
        <v/>
      </c>
    </row>
    <row r="28" spans="2:9">
      <c r="B28" s="52"/>
      <c r="C28" s="72" t="str">
        <f>IF($B28="","",VLOOKUP($B28,'2. Gerenciamento'!$C$5:$U$54,2,FALSE))</f>
        <v/>
      </c>
      <c r="D28" s="72" t="str">
        <f>IF($B28="","",VLOOKUP($B28,'2. Gerenciamento'!$C$5:$U$54,3,FALSE))</f>
        <v/>
      </c>
      <c r="E28" s="72" t="str">
        <f>IF($B28="","",VLOOKUP($B28,'2. Gerenciamento'!$C$5:$U$54,4,FALSE))</f>
        <v/>
      </c>
      <c r="F28" s="72" t="str">
        <f>IF($B28="","",VLOOKUP($B28,'2. Gerenciamento'!$C$5:$U$54,5,FALSE))</f>
        <v/>
      </c>
      <c r="G28" s="59" t="str">
        <f>IF($B28="","",VLOOKUP($B28,'2. Gerenciamento'!$C$5:$U$54,18,FALSE))</f>
        <v/>
      </c>
      <c r="H28" s="166" t="str">
        <f>IF($B28="","",VLOOKUP($B28,'2. Gerenciamento'!$C$5:$AC$54,23,FALSE))</f>
        <v/>
      </c>
      <c r="I28" s="166" t="str">
        <f>IF($B28="","",VLOOKUP($B28,'2. Gerenciamento'!$C$5:$AC$54,24,FALSE))</f>
        <v/>
      </c>
    </row>
    <row r="29" spans="2:9">
      <c r="B29" s="52"/>
      <c r="C29" s="72" t="str">
        <f>IF($B29="","",VLOOKUP($B29,'2. Gerenciamento'!$C$5:$U$54,2,FALSE))</f>
        <v/>
      </c>
      <c r="D29" s="72" t="str">
        <f>IF($B29="","",VLOOKUP($B29,'2. Gerenciamento'!$C$5:$U$54,3,FALSE))</f>
        <v/>
      </c>
      <c r="E29" s="72" t="str">
        <f>IF($B29="","",VLOOKUP($B29,'2. Gerenciamento'!$C$5:$U$54,4,FALSE))</f>
        <v/>
      </c>
      <c r="F29" s="72" t="str">
        <f>IF($B29="","",VLOOKUP($B29,'2. Gerenciamento'!$C$5:$U$54,5,FALSE))</f>
        <v/>
      </c>
      <c r="G29" s="59" t="str">
        <f>IF($B29="","",VLOOKUP($B29,'2. Gerenciamento'!$C$5:$U$54,18,FALSE))</f>
        <v/>
      </c>
      <c r="H29" s="166" t="str">
        <f>IF($B29="","",VLOOKUP($B29,'2. Gerenciamento'!$C$5:$AC$54,23,FALSE))</f>
        <v/>
      </c>
      <c r="I29" s="166" t="str">
        <f>IF($B29="","",VLOOKUP($B29,'2. Gerenciamento'!$C$5:$AC$54,24,FALSE))</f>
        <v/>
      </c>
    </row>
    <row r="30" spans="2:9">
      <c r="B30" s="52"/>
      <c r="C30" s="72" t="str">
        <f>IF($B30="","",VLOOKUP($B30,'2. Gerenciamento'!$C$5:$U$54,2,FALSE))</f>
        <v/>
      </c>
      <c r="D30" s="72" t="str">
        <f>IF($B30="","",VLOOKUP($B30,'2. Gerenciamento'!$C$5:$U$54,3,FALSE))</f>
        <v/>
      </c>
      <c r="E30" s="72" t="str">
        <f>IF($B30="","",VLOOKUP($B30,'2. Gerenciamento'!$C$5:$U$54,4,FALSE))</f>
        <v/>
      </c>
      <c r="F30" s="72" t="str">
        <f>IF($B30="","",VLOOKUP($B30,'2. Gerenciamento'!$C$5:$U$54,5,FALSE))</f>
        <v/>
      </c>
      <c r="G30" s="59" t="str">
        <f>IF($B30="","",VLOOKUP($B30,'2. Gerenciamento'!$C$5:$U$54,18,FALSE))</f>
        <v/>
      </c>
      <c r="H30" s="166" t="str">
        <f>IF($B30="","",VLOOKUP($B30,'2. Gerenciamento'!$C$5:$AC$54,23,FALSE))</f>
        <v/>
      </c>
      <c r="I30" s="166" t="str">
        <f>IF($B30="","",VLOOKUP($B30,'2. Gerenciamento'!$C$5:$AC$54,24,FALSE))</f>
        <v/>
      </c>
    </row>
    <row r="31" spans="2:9">
      <c r="B31" s="52"/>
      <c r="C31" s="72" t="str">
        <f>IF($B31="","",VLOOKUP($B31,'2. Gerenciamento'!$C$5:$U$54,2,FALSE))</f>
        <v/>
      </c>
      <c r="D31" s="72" t="str">
        <f>IF($B31="","",VLOOKUP($B31,'2. Gerenciamento'!$C$5:$U$54,3,FALSE))</f>
        <v/>
      </c>
      <c r="E31" s="72" t="str">
        <f>IF($B31="","",VLOOKUP($B31,'2. Gerenciamento'!$C$5:$U$54,4,FALSE))</f>
        <v/>
      </c>
      <c r="F31" s="72" t="str">
        <f>IF($B31="","",VLOOKUP($B31,'2. Gerenciamento'!$C$5:$U$54,5,FALSE))</f>
        <v/>
      </c>
      <c r="G31" s="59" t="str">
        <f>IF($B31="","",VLOOKUP($B31,'2. Gerenciamento'!$C$5:$U$54,18,FALSE))</f>
        <v/>
      </c>
      <c r="H31" s="166" t="str">
        <f>IF($B31="","",VLOOKUP($B31,'2. Gerenciamento'!$C$5:$AC$54,23,FALSE))</f>
        <v/>
      </c>
      <c r="I31" s="166" t="str">
        <f>IF($B31="","",VLOOKUP($B31,'2. Gerenciamento'!$C$5:$AC$54,24,FALSE))</f>
        <v/>
      </c>
    </row>
    <row r="32" spans="2:9">
      <c r="B32" s="52"/>
      <c r="C32" s="72" t="str">
        <f>IF($B32="","",VLOOKUP($B32,'2. Gerenciamento'!$C$5:$U$54,2,FALSE))</f>
        <v/>
      </c>
      <c r="D32" s="72" t="str">
        <f>IF($B32="","",VLOOKUP($B32,'2. Gerenciamento'!$C$5:$U$54,3,FALSE))</f>
        <v/>
      </c>
      <c r="E32" s="72" t="str">
        <f>IF($B32="","",VLOOKUP($B32,'2. Gerenciamento'!$C$5:$U$54,4,FALSE))</f>
        <v/>
      </c>
      <c r="F32" s="72" t="str">
        <f>IF($B32="","",VLOOKUP($B32,'2. Gerenciamento'!$C$5:$U$54,5,FALSE))</f>
        <v/>
      </c>
      <c r="G32" s="59" t="str">
        <f>IF($B32="","",VLOOKUP($B32,'2. Gerenciamento'!$C$5:$U$54,18,FALSE))</f>
        <v/>
      </c>
      <c r="H32" s="166" t="str">
        <f>IF($B32="","",VLOOKUP($B32,'2. Gerenciamento'!$C$5:$AC$54,23,FALSE))</f>
        <v/>
      </c>
      <c r="I32" s="166" t="str">
        <f>IF($B32="","",VLOOKUP($B32,'2. Gerenciamento'!$C$5:$AC$54,24,FALSE))</f>
        <v/>
      </c>
    </row>
    <row r="33" spans="2:9">
      <c r="B33" s="52"/>
      <c r="C33" s="72" t="str">
        <f>IF($B33="","",VLOOKUP($B33,'2. Gerenciamento'!$C$5:$U$54,2,FALSE))</f>
        <v/>
      </c>
      <c r="D33" s="72" t="str">
        <f>IF($B33="","",VLOOKUP($B33,'2. Gerenciamento'!$C$5:$U$54,3,FALSE))</f>
        <v/>
      </c>
      <c r="E33" s="72" t="str">
        <f>IF($B33="","",VLOOKUP($B33,'2. Gerenciamento'!$C$5:$U$54,4,FALSE))</f>
        <v/>
      </c>
      <c r="F33" s="72" t="str">
        <f>IF($B33="","",VLOOKUP($B33,'2. Gerenciamento'!$C$5:$U$54,5,FALSE))</f>
        <v/>
      </c>
      <c r="G33" s="59" t="str">
        <f>IF($B33="","",VLOOKUP($B33,'2. Gerenciamento'!$C$5:$U$54,18,FALSE))</f>
        <v/>
      </c>
      <c r="H33" s="166" t="str">
        <f>IF($B33="","",VLOOKUP($B33,'2. Gerenciamento'!$C$5:$AC$54,23,FALSE))</f>
        <v/>
      </c>
      <c r="I33" s="166" t="str">
        <f>IF($B33="","",VLOOKUP($B33,'2. Gerenciamento'!$C$5:$AC$54,24,FALSE))</f>
        <v/>
      </c>
    </row>
    <row r="34" spans="2:9">
      <c r="B34" s="52"/>
      <c r="C34" s="72" t="str">
        <f>IF($B34="","",VLOOKUP($B34,'2. Gerenciamento'!$C$5:$U$54,2,FALSE))</f>
        <v/>
      </c>
      <c r="D34" s="72" t="str">
        <f>IF($B34="","",VLOOKUP($B34,'2. Gerenciamento'!$C$5:$U$54,3,FALSE))</f>
        <v/>
      </c>
      <c r="E34" s="72" t="str">
        <f>IF($B34="","",VLOOKUP($B34,'2. Gerenciamento'!$C$5:$U$54,4,FALSE))</f>
        <v/>
      </c>
      <c r="F34" s="72" t="str">
        <f>IF($B34="","",VLOOKUP($B34,'2. Gerenciamento'!$C$5:$U$54,5,FALSE))</f>
        <v/>
      </c>
      <c r="G34" s="59" t="str">
        <f>IF($B34="","",VLOOKUP($B34,'2. Gerenciamento'!$C$5:$U$54,18,FALSE))</f>
        <v/>
      </c>
      <c r="H34" s="166" t="str">
        <f>IF($B34="","",VLOOKUP($B34,'2. Gerenciamento'!$C$5:$AC$54,23,FALSE))</f>
        <v/>
      </c>
      <c r="I34" s="166" t="str">
        <f>IF($B34="","",VLOOKUP($B34,'2. Gerenciamento'!$C$5:$AC$54,24,FALSE))</f>
        <v/>
      </c>
    </row>
    <row r="35" spans="2:9">
      <c r="B35" s="52"/>
      <c r="C35" s="72" t="str">
        <f>IF($B35="","",VLOOKUP($B35,'2. Gerenciamento'!$C$5:$U$54,2,FALSE))</f>
        <v/>
      </c>
      <c r="D35" s="72" t="str">
        <f>IF($B35="","",VLOOKUP($B35,'2. Gerenciamento'!$C$5:$U$54,3,FALSE))</f>
        <v/>
      </c>
      <c r="E35" s="72" t="str">
        <f>IF($B35="","",VLOOKUP($B35,'2. Gerenciamento'!$C$5:$U$54,4,FALSE))</f>
        <v/>
      </c>
      <c r="F35" s="72" t="str">
        <f>IF($B35="","",VLOOKUP($B35,'2. Gerenciamento'!$C$5:$U$54,5,FALSE))</f>
        <v/>
      </c>
      <c r="G35" s="59" t="str">
        <f>IF($B35="","",VLOOKUP($B35,'2. Gerenciamento'!$C$5:$U$54,18,FALSE))</f>
        <v/>
      </c>
      <c r="H35" s="166" t="str">
        <f>IF($B35="","",VLOOKUP($B35,'2. Gerenciamento'!$C$5:$AC$54,23,FALSE))</f>
        <v/>
      </c>
      <c r="I35" s="166" t="str">
        <f>IF($B35="","",VLOOKUP($B35,'2. Gerenciamento'!$C$5:$AC$54,24,FALSE))</f>
        <v/>
      </c>
    </row>
    <row r="36" spans="2:9">
      <c r="B36" s="52"/>
      <c r="C36" s="72" t="str">
        <f>IF($B36="","",VLOOKUP($B36,'2. Gerenciamento'!$C$5:$U$54,2,FALSE))</f>
        <v/>
      </c>
      <c r="D36" s="72" t="str">
        <f>IF($B36="","",VLOOKUP($B36,'2. Gerenciamento'!$C$5:$U$54,3,FALSE))</f>
        <v/>
      </c>
      <c r="E36" s="72" t="str">
        <f>IF($B36="","",VLOOKUP($B36,'2. Gerenciamento'!$C$5:$U$54,4,FALSE))</f>
        <v/>
      </c>
      <c r="F36" s="72" t="str">
        <f>IF($B36="","",VLOOKUP($B36,'2. Gerenciamento'!$C$5:$U$54,5,FALSE))</f>
        <v/>
      </c>
      <c r="G36" s="59" t="str">
        <f>IF($B36="","",VLOOKUP($B36,'2. Gerenciamento'!$C$5:$U$54,18,FALSE))</f>
        <v/>
      </c>
      <c r="H36" s="166" t="str">
        <f>IF($B36="","",VLOOKUP($B36,'2. Gerenciamento'!$C$5:$AC$54,23,FALSE))</f>
        <v/>
      </c>
      <c r="I36" s="166" t="str">
        <f>IF($B36="","",VLOOKUP($B36,'2. Gerenciamento'!$C$5:$AC$54,24,FALSE))</f>
        <v/>
      </c>
    </row>
    <row r="37" spans="2:9">
      <c r="B37" s="52"/>
      <c r="C37" s="72" t="str">
        <f>IF($B37="","",VLOOKUP($B37,'2. Gerenciamento'!$C$5:$U$54,2,FALSE))</f>
        <v/>
      </c>
      <c r="D37" s="72" t="str">
        <f>IF($B37="","",VLOOKUP($B37,'2. Gerenciamento'!$C$5:$U$54,3,FALSE))</f>
        <v/>
      </c>
      <c r="E37" s="72" t="str">
        <f>IF($B37="","",VLOOKUP($B37,'2. Gerenciamento'!$C$5:$U$54,4,FALSE))</f>
        <v/>
      </c>
      <c r="F37" s="72" t="str">
        <f>IF($B37="","",VLOOKUP($B37,'2. Gerenciamento'!$C$5:$U$54,5,FALSE))</f>
        <v/>
      </c>
      <c r="G37" s="59" t="str">
        <f>IF($B37="","",VLOOKUP($B37,'2. Gerenciamento'!$C$5:$U$54,18,FALSE))</f>
        <v/>
      </c>
      <c r="H37" s="166" t="str">
        <f>IF($B37="","",VLOOKUP($B37,'2. Gerenciamento'!$C$5:$AC$54,23,FALSE))</f>
        <v/>
      </c>
      <c r="I37" s="166" t="str">
        <f>IF($B37="","",VLOOKUP($B37,'2. Gerenciamento'!$C$5:$AC$54,24,FALSE))</f>
        <v/>
      </c>
    </row>
    <row r="38" spans="2:9">
      <c r="B38" s="52"/>
      <c r="C38" s="72" t="str">
        <f>IF($B38="","",VLOOKUP($B38,'2. Gerenciamento'!$C$5:$U$54,2,FALSE))</f>
        <v/>
      </c>
      <c r="D38" s="72" t="str">
        <f>IF($B38="","",VLOOKUP($B38,'2. Gerenciamento'!$C$5:$U$54,3,FALSE))</f>
        <v/>
      </c>
      <c r="E38" s="72" t="str">
        <f>IF($B38="","",VLOOKUP($B38,'2. Gerenciamento'!$C$5:$U$54,4,FALSE))</f>
        <v/>
      </c>
      <c r="F38" s="72" t="str">
        <f>IF($B38="","",VLOOKUP($B38,'2. Gerenciamento'!$C$5:$U$54,5,FALSE))</f>
        <v/>
      </c>
      <c r="G38" s="59" t="str">
        <f>IF($B38="","",VLOOKUP($B38,'2. Gerenciamento'!$C$5:$U$54,18,FALSE))</f>
        <v/>
      </c>
      <c r="H38" s="166" t="str">
        <f>IF($B38="","",VLOOKUP($B38,'2. Gerenciamento'!$C$5:$AC$54,23,FALSE))</f>
        <v/>
      </c>
      <c r="I38" s="166" t="str">
        <f>IF($B38="","",VLOOKUP($B38,'2. Gerenciamento'!$C$5:$AC$54,24,FALSE))</f>
        <v/>
      </c>
    </row>
    <row r="39" spans="2:9">
      <c r="B39" s="52"/>
      <c r="C39" s="72" t="str">
        <f>IF($B39="","",VLOOKUP($B39,'2. Gerenciamento'!$C$5:$U$54,2,FALSE))</f>
        <v/>
      </c>
      <c r="D39" s="72" t="str">
        <f>IF($B39="","",VLOOKUP($B39,'2. Gerenciamento'!$C$5:$U$54,3,FALSE))</f>
        <v/>
      </c>
      <c r="E39" s="72" t="str">
        <f>IF($B39="","",VLOOKUP($B39,'2. Gerenciamento'!$C$5:$U$54,4,FALSE))</f>
        <v/>
      </c>
      <c r="F39" s="72" t="str">
        <f>IF($B39="","",VLOOKUP($B39,'2. Gerenciamento'!$C$5:$U$54,5,FALSE))</f>
        <v/>
      </c>
      <c r="G39" s="59" t="str">
        <f>IF($B39="","",VLOOKUP($B39,'2. Gerenciamento'!$C$5:$U$54,18,FALSE))</f>
        <v/>
      </c>
      <c r="H39" s="166" t="str">
        <f>IF($B39="","",VLOOKUP($B39,'2. Gerenciamento'!$C$5:$AC$54,23,FALSE))</f>
        <v/>
      </c>
      <c r="I39" s="166" t="str">
        <f>IF($B39="","",VLOOKUP($B39,'2. Gerenciamento'!$C$5:$AC$54,24,FALSE))</f>
        <v/>
      </c>
    </row>
    <row r="40" spans="2:9">
      <c r="B40" s="52"/>
      <c r="C40" s="72" t="str">
        <f>IF($B40="","",VLOOKUP($B40,'2. Gerenciamento'!$C$5:$U$54,2,FALSE))</f>
        <v/>
      </c>
      <c r="D40" s="72" t="str">
        <f>IF($B40="","",VLOOKUP($B40,'2. Gerenciamento'!$C$5:$U$54,3,FALSE))</f>
        <v/>
      </c>
      <c r="E40" s="72" t="str">
        <f>IF($B40="","",VLOOKUP($B40,'2. Gerenciamento'!$C$5:$U$54,4,FALSE))</f>
        <v/>
      </c>
      <c r="F40" s="72" t="str">
        <f>IF($B40="","",VLOOKUP($B40,'2. Gerenciamento'!$C$5:$U$54,5,FALSE))</f>
        <v/>
      </c>
      <c r="G40" s="59" t="str">
        <f>IF($B40="","",VLOOKUP($B40,'2. Gerenciamento'!$C$5:$U$54,18,FALSE))</f>
        <v/>
      </c>
      <c r="H40" s="166" t="str">
        <f>IF($B40="","",VLOOKUP($B40,'2. Gerenciamento'!$C$5:$AC$54,23,FALSE))</f>
        <v/>
      </c>
      <c r="I40" s="166" t="str">
        <f>IF($B40="","",VLOOKUP($B40,'2. Gerenciamento'!$C$5:$AC$54,24,FALSE))</f>
        <v/>
      </c>
    </row>
    <row r="41" spans="2:9">
      <c r="B41" s="52"/>
      <c r="C41" s="72" t="str">
        <f>IF($B41="","",VLOOKUP($B41,'2. Gerenciamento'!$C$5:$U$54,2,FALSE))</f>
        <v/>
      </c>
      <c r="D41" s="72" t="str">
        <f>IF($B41="","",VLOOKUP($B41,'2. Gerenciamento'!$C$5:$U$54,3,FALSE))</f>
        <v/>
      </c>
      <c r="E41" s="72" t="str">
        <f>IF($B41="","",VLOOKUP($B41,'2. Gerenciamento'!$C$5:$U$54,4,FALSE))</f>
        <v/>
      </c>
      <c r="F41" s="72" t="str">
        <f>IF($B41="","",VLOOKUP($B41,'2. Gerenciamento'!$C$5:$U$54,5,FALSE))</f>
        <v/>
      </c>
      <c r="G41" s="59" t="str">
        <f>IF($B41="","",VLOOKUP($B41,'2. Gerenciamento'!$C$5:$U$54,18,FALSE))</f>
        <v/>
      </c>
      <c r="H41" s="166" t="str">
        <f>IF($B41="","",VLOOKUP($B41,'2. Gerenciamento'!$C$5:$AC$54,23,FALSE))</f>
        <v/>
      </c>
      <c r="I41" s="166" t="str">
        <f>IF($B41="","",VLOOKUP($B41,'2. Gerenciamento'!$C$5:$AC$54,24,FALSE))</f>
        <v/>
      </c>
    </row>
    <row r="42" spans="2:9">
      <c r="B42" s="52"/>
      <c r="C42" s="72" t="str">
        <f>IF($B42="","",VLOOKUP($B42,'2. Gerenciamento'!$C$5:$U$54,2,FALSE))</f>
        <v/>
      </c>
      <c r="D42" s="72" t="str">
        <f>IF($B42="","",VLOOKUP($B42,'2. Gerenciamento'!$C$5:$U$54,3,FALSE))</f>
        <v/>
      </c>
      <c r="E42" s="72" t="str">
        <f>IF($B42="","",VLOOKUP($B42,'2. Gerenciamento'!$C$5:$U$54,4,FALSE))</f>
        <v/>
      </c>
      <c r="F42" s="72" t="str">
        <f>IF($B42="","",VLOOKUP($B42,'2. Gerenciamento'!$C$5:$U$54,5,FALSE))</f>
        <v/>
      </c>
      <c r="G42" s="59" t="str">
        <f>IF($B42="","",VLOOKUP($B42,'2. Gerenciamento'!$C$5:$U$54,18,FALSE))</f>
        <v/>
      </c>
      <c r="H42" s="166" t="str">
        <f>IF($B42="","",VLOOKUP($B42,'2. Gerenciamento'!$C$5:$AC$54,23,FALSE))</f>
        <v/>
      </c>
      <c r="I42" s="166" t="str">
        <f>IF($B42="","",VLOOKUP($B42,'2. Gerenciamento'!$C$5:$AC$54,24,FALSE))</f>
        <v/>
      </c>
    </row>
    <row r="43" spans="2:9">
      <c r="B43" s="52"/>
      <c r="C43" s="72" t="str">
        <f>IF($B43="","",VLOOKUP($B43,'2. Gerenciamento'!$C$5:$U$54,2,FALSE))</f>
        <v/>
      </c>
      <c r="D43" s="72" t="str">
        <f>IF($B43="","",VLOOKUP($B43,'2. Gerenciamento'!$C$5:$U$54,3,FALSE))</f>
        <v/>
      </c>
      <c r="E43" s="72" t="str">
        <f>IF($B43="","",VLOOKUP($B43,'2. Gerenciamento'!$C$5:$U$54,4,FALSE))</f>
        <v/>
      </c>
      <c r="F43" s="72" t="str">
        <f>IF($B43="","",VLOOKUP($B43,'2. Gerenciamento'!$C$5:$U$54,5,FALSE))</f>
        <v/>
      </c>
      <c r="G43" s="59" t="str">
        <f>IF($B43="","",VLOOKUP($B43,'2. Gerenciamento'!$C$5:$U$54,18,FALSE))</f>
        <v/>
      </c>
      <c r="H43" s="166" t="str">
        <f>IF($B43="","",VLOOKUP($B43,'2. Gerenciamento'!$C$5:$AC$54,23,FALSE))</f>
        <v/>
      </c>
      <c r="I43" s="166" t="str">
        <f>IF($B43="","",VLOOKUP($B43,'2. Gerenciamento'!$C$5:$AC$54,24,FALSE))</f>
        <v/>
      </c>
    </row>
    <row r="44" spans="2:9">
      <c r="B44" s="52"/>
      <c r="C44" s="72" t="str">
        <f>IF($B44="","",VLOOKUP($B44,'2. Gerenciamento'!$C$5:$U$54,2,FALSE))</f>
        <v/>
      </c>
      <c r="D44" s="72" t="str">
        <f>IF($B44="","",VLOOKUP($B44,'2. Gerenciamento'!$C$5:$U$54,3,FALSE))</f>
        <v/>
      </c>
      <c r="E44" s="72" t="str">
        <f>IF($B44="","",VLOOKUP($B44,'2. Gerenciamento'!$C$5:$U$54,4,FALSE))</f>
        <v/>
      </c>
      <c r="F44" s="72" t="str">
        <f>IF($B44="","",VLOOKUP($B44,'2. Gerenciamento'!$C$5:$U$54,5,FALSE))</f>
        <v/>
      </c>
      <c r="G44" s="59" t="str">
        <f>IF($B44="","",VLOOKUP($B44,'2. Gerenciamento'!$C$5:$U$54,18,FALSE))</f>
        <v/>
      </c>
      <c r="H44" s="166" t="str">
        <f>IF($B44="","",VLOOKUP($B44,'2. Gerenciamento'!$C$5:$AC$54,23,FALSE))</f>
        <v/>
      </c>
      <c r="I44" s="166" t="str">
        <f>IF($B44="","",VLOOKUP($B44,'2. Gerenciamento'!$C$5:$AC$54,24,FALSE))</f>
        <v/>
      </c>
    </row>
    <row r="45" spans="2:9">
      <c r="B45" s="52"/>
      <c r="C45" s="72" t="str">
        <f>IF($B45="","",VLOOKUP($B45,'2. Gerenciamento'!$C$5:$U$54,2,FALSE))</f>
        <v/>
      </c>
      <c r="D45" s="72" t="str">
        <f>IF($B45="","",VLOOKUP($B45,'2. Gerenciamento'!$C$5:$U$54,3,FALSE))</f>
        <v/>
      </c>
      <c r="E45" s="72" t="str">
        <f>IF($B45="","",VLOOKUP($B45,'2. Gerenciamento'!$C$5:$U$54,4,FALSE))</f>
        <v/>
      </c>
      <c r="F45" s="72" t="str">
        <f>IF($B45="","",VLOOKUP($B45,'2. Gerenciamento'!$C$5:$U$54,5,FALSE))</f>
        <v/>
      </c>
      <c r="G45" s="59" t="str">
        <f>IF($B45="","",VLOOKUP($B45,'2. Gerenciamento'!$C$5:$U$54,18,FALSE))</f>
        <v/>
      </c>
      <c r="H45" s="166" t="str">
        <f>IF($B45="","",VLOOKUP($B45,'2. Gerenciamento'!$C$5:$AC$54,23,FALSE))</f>
        <v/>
      </c>
      <c r="I45" s="166" t="str">
        <f>IF($B45="","",VLOOKUP($B45,'2. Gerenciamento'!$C$5:$AC$54,24,FALSE))</f>
        <v/>
      </c>
    </row>
    <row r="46" spans="2:9">
      <c r="B46" s="52"/>
      <c r="C46" s="72" t="str">
        <f>IF($B46="","",VLOOKUP($B46,'2. Gerenciamento'!$C$5:$U$54,2,FALSE))</f>
        <v/>
      </c>
      <c r="D46" s="72" t="str">
        <f>IF($B46="","",VLOOKUP($B46,'2. Gerenciamento'!$C$5:$U$54,3,FALSE))</f>
        <v/>
      </c>
      <c r="E46" s="72" t="str">
        <f>IF($B46="","",VLOOKUP($B46,'2. Gerenciamento'!$C$5:$U$54,4,FALSE))</f>
        <v/>
      </c>
      <c r="F46" s="72" t="str">
        <f>IF($B46="","",VLOOKUP($B46,'2. Gerenciamento'!$C$5:$U$54,5,FALSE))</f>
        <v/>
      </c>
      <c r="G46" s="59" t="str">
        <f>IF($B46="","",VLOOKUP($B46,'2. Gerenciamento'!$C$5:$U$54,18,FALSE))</f>
        <v/>
      </c>
      <c r="H46" s="166" t="str">
        <f>IF($B46="","",VLOOKUP($B46,'2. Gerenciamento'!$C$5:$AC$54,23,FALSE))</f>
        <v/>
      </c>
      <c r="I46" s="166" t="str">
        <f>IF($B46="","",VLOOKUP($B46,'2. Gerenciamento'!$C$5:$AC$54,24,FALSE))</f>
        <v/>
      </c>
    </row>
    <row r="47" spans="2:9">
      <c r="B47" s="52"/>
      <c r="C47" s="72" t="str">
        <f>IF($B47="","",VLOOKUP($B47,'2. Gerenciamento'!$C$5:$U$54,2,FALSE))</f>
        <v/>
      </c>
      <c r="D47" s="72" t="str">
        <f>IF($B47="","",VLOOKUP($B47,'2. Gerenciamento'!$C$5:$U$54,3,FALSE))</f>
        <v/>
      </c>
      <c r="E47" s="72" t="str">
        <f>IF($B47="","",VLOOKUP($B47,'2. Gerenciamento'!$C$5:$U$54,4,FALSE))</f>
        <v/>
      </c>
      <c r="F47" s="72" t="str">
        <f>IF($B47="","",VLOOKUP($B47,'2. Gerenciamento'!$C$5:$U$54,5,FALSE))</f>
        <v/>
      </c>
      <c r="G47" s="59" t="str">
        <f>IF($B47="","",VLOOKUP($B47,'2. Gerenciamento'!$C$5:$U$54,18,FALSE))</f>
        <v/>
      </c>
      <c r="H47" s="166" t="str">
        <f>IF($B47="","",VLOOKUP($B47,'2. Gerenciamento'!$C$5:$AC$54,23,FALSE))</f>
        <v/>
      </c>
      <c r="I47" s="166" t="str">
        <f>IF($B47="","",VLOOKUP($B47,'2. Gerenciamento'!$C$5:$AC$54,24,FALSE))</f>
        <v/>
      </c>
    </row>
    <row r="48" spans="2:9">
      <c r="B48" s="52"/>
      <c r="C48" s="72" t="str">
        <f>IF($B48="","",VLOOKUP($B48,'2. Gerenciamento'!$C$5:$U$54,2,FALSE))</f>
        <v/>
      </c>
      <c r="D48" s="72" t="str">
        <f>IF($B48="","",VLOOKUP($B48,'2. Gerenciamento'!$C$5:$U$54,3,FALSE))</f>
        <v/>
      </c>
      <c r="E48" s="72" t="str">
        <f>IF($B48="","",VLOOKUP($B48,'2. Gerenciamento'!$C$5:$U$54,4,FALSE))</f>
        <v/>
      </c>
      <c r="F48" s="72" t="str">
        <f>IF($B48="","",VLOOKUP($B48,'2. Gerenciamento'!$C$5:$U$54,5,FALSE))</f>
        <v/>
      </c>
      <c r="G48" s="59" t="str">
        <f>IF($B48="","",VLOOKUP($B48,'2. Gerenciamento'!$C$5:$U$54,18,FALSE))</f>
        <v/>
      </c>
      <c r="H48" s="166" t="str">
        <f>IF($B48="","",VLOOKUP($B48,'2. Gerenciamento'!$C$5:$AC$54,23,FALSE))</f>
        <v/>
      </c>
      <c r="I48" s="166" t="str">
        <f>IF($B48="","",VLOOKUP($B48,'2. Gerenciamento'!$C$5:$AC$54,24,FALSE))</f>
        <v/>
      </c>
    </row>
    <row r="49" spans="2:9">
      <c r="B49" s="52"/>
      <c r="C49" s="72" t="str">
        <f>IF($B49="","",VLOOKUP($B49,'2. Gerenciamento'!$C$5:$U$54,2,FALSE))</f>
        <v/>
      </c>
      <c r="D49" s="72" t="str">
        <f>IF($B49="","",VLOOKUP($B49,'2. Gerenciamento'!$C$5:$U$54,3,FALSE))</f>
        <v/>
      </c>
      <c r="E49" s="72" t="str">
        <f>IF($B49="","",VLOOKUP($B49,'2. Gerenciamento'!$C$5:$U$54,4,FALSE))</f>
        <v/>
      </c>
      <c r="F49" s="72" t="str">
        <f>IF($B49="","",VLOOKUP($B49,'2. Gerenciamento'!$C$5:$U$54,5,FALSE))</f>
        <v/>
      </c>
      <c r="G49" s="59" t="str">
        <f>IF($B49="","",VLOOKUP($B49,'2. Gerenciamento'!$C$5:$U$54,18,FALSE))</f>
        <v/>
      </c>
      <c r="H49" s="166" t="str">
        <f>IF($B49="","",VLOOKUP($B49,'2. Gerenciamento'!$C$5:$AC$54,23,FALSE))</f>
        <v/>
      </c>
      <c r="I49" s="166" t="str">
        <f>IF($B49="","",VLOOKUP($B49,'2. Gerenciamento'!$C$5:$AC$54,24,FALSE))</f>
        <v/>
      </c>
    </row>
    <row r="50" spans="2:9">
      <c r="B50" s="52"/>
      <c r="C50" s="72" t="str">
        <f>IF($B50="","",VLOOKUP($B50,'2. Gerenciamento'!$C$5:$U$54,2,FALSE))</f>
        <v/>
      </c>
      <c r="D50" s="72" t="str">
        <f>IF($B50="","",VLOOKUP($B50,'2. Gerenciamento'!$C$5:$U$54,3,FALSE))</f>
        <v/>
      </c>
      <c r="E50" s="72" t="str">
        <f>IF($B50="","",VLOOKUP($B50,'2. Gerenciamento'!$C$5:$U$54,4,FALSE))</f>
        <v/>
      </c>
      <c r="F50" s="72" t="str">
        <f>IF($B50="","",VLOOKUP($B50,'2. Gerenciamento'!$C$5:$U$54,5,FALSE))</f>
        <v/>
      </c>
      <c r="G50" s="59" t="str">
        <f>IF($B50="","",VLOOKUP($B50,'2. Gerenciamento'!$C$5:$U$54,18,FALSE))</f>
        <v/>
      </c>
      <c r="H50" s="166" t="str">
        <f>IF($B50="","",VLOOKUP($B50,'2. Gerenciamento'!$C$5:$AC$54,23,FALSE))</f>
        <v/>
      </c>
      <c r="I50" s="166" t="str">
        <f>IF($B50="","",VLOOKUP($B50,'2. Gerenciamento'!$C$5:$AC$54,24,FALSE))</f>
        <v/>
      </c>
    </row>
    <row r="51" spans="2:9">
      <c r="B51" s="52"/>
      <c r="C51" s="72" t="str">
        <f>IF($B51="","",VLOOKUP($B51,'2. Gerenciamento'!$C$5:$U$54,2,FALSE))</f>
        <v/>
      </c>
      <c r="D51" s="72" t="str">
        <f>IF($B51="","",VLOOKUP($B51,'2. Gerenciamento'!$C$5:$U$54,3,FALSE))</f>
        <v/>
      </c>
      <c r="E51" s="72" t="str">
        <f>IF($B51="","",VLOOKUP($B51,'2. Gerenciamento'!$C$5:$U$54,4,FALSE))</f>
        <v/>
      </c>
      <c r="F51" s="72" t="str">
        <f>IF($B51="","",VLOOKUP($B51,'2. Gerenciamento'!$C$5:$U$54,5,FALSE))</f>
        <v/>
      </c>
      <c r="G51" s="59" t="str">
        <f>IF($B51="","",VLOOKUP($B51,'2. Gerenciamento'!$C$5:$U$54,18,FALSE))</f>
        <v/>
      </c>
      <c r="H51" s="166" t="str">
        <f>IF($B51="","",VLOOKUP($B51,'2. Gerenciamento'!$C$5:$AC$54,23,FALSE))</f>
        <v/>
      </c>
      <c r="I51" s="166" t="str">
        <f>IF($B51="","",VLOOKUP($B51,'2. Gerenciamento'!$C$5:$AC$54,24,FALSE))</f>
        <v/>
      </c>
    </row>
    <row r="52" spans="2:9">
      <c r="B52" s="52"/>
      <c r="C52" s="72" t="str">
        <f>IF($B52="","",VLOOKUP($B52,'2. Gerenciamento'!$C$5:$U$54,2,FALSE))</f>
        <v/>
      </c>
      <c r="D52" s="72" t="str">
        <f>IF($B52="","",VLOOKUP($B52,'2. Gerenciamento'!$C$5:$U$54,3,FALSE))</f>
        <v/>
      </c>
      <c r="E52" s="72" t="str">
        <f>IF($B52="","",VLOOKUP($B52,'2. Gerenciamento'!$C$5:$U$54,4,FALSE))</f>
        <v/>
      </c>
      <c r="F52" s="72" t="str">
        <f>IF($B52="","",VLOOKUP($B52,'2. Gerenciamento'!$C$5:$U$54,5,FALSE))</f>
        <v/>
      </c>
      <c r="G52" s="59" t="str">
        <f>IF($B52="","",VLOOKUP($B52,'2. Gerenciamento'!$C$5:$U$54,18,FALSE))</f>
        <v/>
      </c>
      <c r="H52" s="166" t="str">
        <f>IF($B52="","",VLOOKUP($B52,'2. Gerenciamento'!$C$5:$AC$54,23,FALSE))</f>
        <v/>
      </c>
      <c r="I52" s="166" t="str">
        <f>IF($B52="","",VLOOKUP($B52,'2. Gerenciamento'!$C$5:$AC$54,24,FALSE))</f>
        <v/>
      </c>
    </row>
    <row r="53" spans="2:9">
      <c r="B53" s="52"/>
      <c r="C53" s="72" t="str">
        <f>IF($B53="","",VLOOKUP($B53,'2. Gerenciamento'!$C$5:$U$54,2,FALSE))</f>
        <v/>
      </c>
      <c r="D53" s="72" t="str">
        <f>IF($B53="","",VLOOKUP($B53,'2. Gerenciamento'!$C$5:$U$54,3,FALSE))</f>
        <v/>
      </c>
      <c r="E53" s="72" t="str">
        <f>IF($B53="","",VLOOKUP($B53,'2. Gerenciamento'!$C$5:$U$54,4,FALSE))</f>
        <v/>
      </c>
      <c r="F53" s="72" t="str">
        <f>IF($B53="","",VLOOKUP($B53,'2. Gerenciamento'!$C$5:$U$54,5,FALSE))</f>
        <v/>
      </c>
      <c r="G53" s="59" t="str">
        <f>IF($B53="","",VLOOKUP($B53,'2. Gerenciamento'!$C$5:$U$54,18,FALSE))</f>
        <v/>
      </c>
      <c r="H53" s="166" t="str">
        <f>IF($B53="","",VLOOKUP($B53,'2. Gerenciamento'!$C$5:$AC$54,23,FALSE))</f>
        <v/>
      </c>
      <c r="I53" s="166" t="str">
        <f>IF($B53="","",VLOOKUP($B53,'2. Gerenciamento'!$C$5:$AC$54,24,FALSE))</f>
        <v/>
      </c>
    </row>
    <row r="54" spans="2:9">
      <c r="B54" s="52"/>
      <c r="C54" s="72" t="str">
        <f>IF($B54="","",VLOOKUP($B54,'2. Gerenciamento'!$C$5:$U$54,2,FALSE))</f>
        <v/>
      </c>
      <c r="D54" s="72" t="str">
        <f>IF($B54="","",VLOOKUP($B54,'2. Gerenciamento'!$C$5:$U$54,3,FALSE))</f>
        <v/>
      </c>
      <c r="E54" s="72" t="str">
        <f>IF($B54="","",VLOOKUP($B54,'2. Gerenciamento'!$C$5:$U$54,4,FALSE))</f>
        <v/>
      </c>
      <c r="F54" s="72" t="str">
        <f>IF($B54="","",VLOOKUP($B54,'2. Gerenciamento'!$C$5:$U$54,5,FALSE))</f>
        <v/>
      </c>
      <c r="G54" s="59" t="str">
        <f>IF($B54="","",VLOOKUP($B54,'2. Gerenciamento'!$C$5:$U$54,18,FALSE))</f>
        <v/>
      </c>
      <c r="H54" s="166" t="str">
        <f>IF($B54="","",VLOOKUP($B54,'2. Gerenciamento'!$C$5:$AC$54,23,FALSE))</f>
        <v/>
      </c>
      <c r="I54" s="166" t="str">
        <f>IF($B54="","",VLOOKUP($B54,'2. Gerenciamento'!$C$5:$AC$54,24,FALSE))</f>
        <v/>
      </c>
    </row>
  </sheetData>
  <mergeCells count="8">
    <mergeCell ref="B2:D2"/>
    <mergeCell ref="E2:I2"/>
    <mergeCell ref="C3:C4"/>
    <mergeCell ref="B3:B4"/>
    <mergeCell ref="D3:F3"/>
    <mergeCell ref="G3:G4"/>
    <mergeCell ref="H3:H4"/>
    <mergeCell ref="I3:I4"/>
  </mergeCells>
  <conditionalFormatting sqref="G5:I54">
    <cfRule type="cellIs" dxfId="26" priority="1" operator="equal">
      <formula>"CRÍTICO"</formula>
    </cfRule>
  </conditionalFormatting>
  <conditionalFormatting sqref="G5:I54">
    <cfRule type="cellIs" dxfId="25" priority="2" operator="equal">
      <formula>"MUITO ALTO"</formula>
    </cfRule>
  </conditionalFormatting>
  <conditionalFormatting sqref="G5:I54">
    <cfRule type="cellIs" dxfId="24" priority="3" operator="equal">
      <formula>"ALTO"</formula>
    </cfRule>
  </conditionalFormatting>
  <conditionalFormatting sqref="G5:I54">
    <cfRule type="cellIs" dxfId="23" priority="4" operator="equal">
      <formula>"MÉDIO"</formula>
    </cfRule>
  </conditionalFormatting>
  <conditionalFormatting sqref="G5:I54">
    <cfRule type="cellIs" dxfId="22" priority="5" operator="equal">
      <formula>"BAIXO"</formula>
    </cfRule>
  </conditionalFormatting>
  <conditionalFormatting sqref="G5:I54">
    <cfRule type="cellIs" dxfId="21" priority="6" operator="equal">
      <formula>"MUITO BAIXO"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'2. Gerenciamento'!$C$5:$C$54</xm:f>
          </x14:formula1>
          <xm:sqref>B5:B54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4"/>
  <sheetViews>
    <sheetView showGridLines="0" workbookViewId="0">
      <selection activeCell="B5" sqref="B5"/>
    </sheetView>
  </sheetViews>
  <sheetFormatPr defaultColWidth="9.140625" defaultRowHeight="12.75"/>
  <cols>
    <col min="1" max="1" width="2.7109375" style="67" customWidth="1"/>
    <col min="2" max="2" width="8.42578125" style="33" bestFit="1" customWidth="1"/>
    <col min="3" max="3" width="48.5703125" style="33" customWidth="1"/>
    <col min="4" max="4" width="25.5703125" style="33" customWidth="1"/>
    <col min="5" max="5" width="28.42578125" style="33" customWidth="1"/>
    <col min="6" max="6" width="17.140625" style="33" customWidth="1"/>
    <col min="7" max="7" width="30.140625" style="33" customWidth="1"/>
    <col min="8" max="8" width="12.85546875" style="33" bestFit="1" customWidth="1"/>
    <col min="9" max="12" width="9.140625" style="67"/>
    <col min="13" max="13" width="9.140625" style="67" customWidth="1"/>
    <col min="14" max="14" width="16.28515625" style="67" customWidth="1"/>
    <col min="15" max="16384" width="9.140625" style="67"/>
  </cols>
  <sheetData>
    <row r="2" spans="2:8" s="68" customFormat="1" ht="12.75" customHeight="1">
      <c r="B2" s="245" t="s">
        <v>116</v>
      </c>
      <c r="C2" s="245"/>
      <c r="D2" s="245"/>
      <c r="E2" s="245"/>
      <c r="F2" s="245"/>
      <c r="G2" s="245"/>
      <c r="H2" s="245"/>
    </row>
    <row r="3" spans="2:8" s="68" customFormat="1" ht="12.75" customHeight="1">
      <c r="B3" s="246" t="s">
        <v>142</v>
      </c>
      <c r="C3" s="245" t="s">
        <v>45</v>
      </c>
      <c r="D3" s="245"/>
      <c r="E3" s="245"/>
      <c r="F3" s="246" t="s">
        <v>108</v>
      </c>
      <c r="G3" s="246" t="s">
        <v>109</v>
      </c>
      <c r="H3" s="246" t="s">
        <v>69</v>
      </c>
    </row>
    <row r="4" spans="2:8" s="68" customFormat="1">
      <c r="B4" s="247"/>
      <c r="C4" s="69" t="s">
        <v>66</v>
      </c>
      <c r="D4" s="69" t="s">
        <v>9</v>
      </c>
      <c r="E4" s="69" t="s">
        <v>67</v>
      </c>
      <c r="F4" s="246"/>
      <c r="G4" s="247"/>
      <c r="H4" s="247"/>
    </row>
    <row r="5" spans="2:8" ht="61.5" customHeight="1">
      <c r="B5" s="70"/>
      <c r="C5" s="66" t="str">
        <f>IF($B5="","",VLOOKUP('4. Matriz'!$B5,'2. Gerenciamento'!$C$5:$U$54,3,FALSE))</f>
        <v/>
      </c>
      <c r="D5" s="66" t="str">
        <f>IF($B5="","",VLOOKUP('4. Matriz'!$B5,'2. Gerenciamento'!$C$5:$U$54,4,FALSE))</f>
        <v/>
      </c>
      <c r="E5" s="66" t="str">
        <f>IF($B5="","",VLOOKUP('4. Matriz'!$B5,'2. Gerenciamento'!$C$5:$U$54,5,FALSE))</f>
        <v/>
      </c>
      <c r="F5" s="65" t="str">
        <f>IF($B5="","",VLOOKUP('4. Matriz'!$B5,'2. Gerenciamento'!$C$5:$U$54,18,FALSE))</f>
        <v/>
      </c>
      <c r="G5" s="76" t="str">
        <f>IF($B5="","",VLOOKUP($B5,'2. Gerenciamento'!$C$5:$AC$54,23,FALSE))</f>
        <v/>
      </c>
      <c r="H5" s="76" t="str">
        <f>IF($B5="","",VLOOKUP($B5,'2. Gerenciamento'!$C$5:$AC$54,24,FALSE))</f>
        <v/>
      </c>
    </row>
    <row r="6" spans="2:8" ht="61.5" customHeight="1">
      <c r="B6" s="70"/>
      <c r="C6" s="66" t="str">
        <f>IF($B6="","",VLOOKUP('4. Matriz'!$B6,'2. Gerenciamento'!$C$5:$U$54,3,FALSE))</f>
        <v/>
      </c>
      <c r="D6" s="66" t="str">
        <f>IF($B6="","",VLOOKUP('4. Matriz'!$B6,'2. Gerenciamento'!$C$5:$U$54,4,FALSE))</f>
        <v/>
      </c>
      <c r="E6" s="66" t="str">
        <f>IF($B6="","",VLOOKUP('4. Matriz'!$B6,'2. Gerenciamento'!$C$5:$U$54,5,FALSE))</f>
        <v/>
      </c>
      <c r="F6" s="65" t="str">
        <f>IF($B6="","",VLOOKUP('4. Matriz'!$B6,'2. Gerenciamento'!$C$5:$U$54,18,FALSE))</f>
        <v/>
      </c>
      <c r="G6" s="76" t="str">
        <f>IF($B6="","",VLOOKUP($B6,'2. Gerenciamento'!$C$5:$AC$54,23,FALSE))</f>
        <v/>
      </c>
      <c r="H6" s="76" t="str">
        <f>IF($B6="","",VLOOKUP($B6,'2. Gerenciamento'!$C$5:$AC$54,24,FALSE))</f>
        <v/>
      </c>
    </row>
    <row r="7" spans="2:8" ht="61.5" customHeight="1">
      <c r="B7" s="70"/>
      <c r="C7" s="66" t="str">
        <f>IF($B7="","",VLOOKUP('4. Matriz'!$B7,'2. Gerenciamento'!$C$5:$U$54,3,FALSE))</f>
        <v/>
      </c>
      <c r="D7" s="66" t="str">
        <f>IF($B7="","",VLOOKUP('4. Matriz'!$B7,'2. Gerenciamento'!$C$5:$U$54,4,FALSE))</f>
        <v/>
      </c>
      <c r="E7" s="66" t="str">
        <f>IF($B7="","",VLOOKUP('4. Matriz'!$B7,'2. Gerenciamento'!$C$5:$U$54,5,FALSE))</f>
        <v/>
      </c>
      <c r="F7" s="65" t="str">
        <f>IF($B7="","",VLOOKUP('4. Matriz'!$B7,'2. Gerenciamento'!$C$5:$U$54,18,FALSE))</f>
        <v/>
      </c>
      <c r="G7" s="76" t="str">
        <f>IF($B7="","",VLOOKUP($B7,'2. Gerenciamento'!$C$5:$AC$54,23,FALSE))</f>
        <v/>
      </c>
      <c r="H7" s="76" t="str">
        <f>IF($B7="","",VLOOKUP($B7,'2. Gerenciamento'!$C$5:$AC$54,24,FALSE))</f>
        <v/>
      </c>
    </row>
    <row r="8" spans="2:8" ht="61.5" customHeight="1">
      <c r="B8" s="70"/>
      <c r="C8" s="66" t="str">
        <f>IF($B8="","",VLOOKUP('4. Matriz'!$B8,'2. Gerenciamento'!$C$5:$U$54,3,FALSE))</f>
        <v/>
      </c>
      <c r="D8" s="66" t="str">
        <f>IF($B8="","",VLOOKUP('4. Matriz'!$B8,'2. Gerenciamento'!$C$5:$U$54,4,FALSE))</f>
        <v/>
      </c>
      <c r="E8" s="66" t="str">
        <f>IF($B8="","",VLOOKUP('4. Matriz'!$B8,'2. Gerenciamento'!$C$5:$U$54,5,FALSE))</f>
        <v/>
      </c>
      <c r="F8" s="65" t="str">
        <f>IF($B8="","",VLOOKUP('4. Matriz'!$B8,'2. Gerenciamento'!$C$5:$U$54,18,FALSE))</f>
        <v/>
      </c>
      <c r="G8" s="76" t="str">
        <f>IF($B8="","",VLOOKUP($B8,'2. Gerenciamento'!$C$5:$AC$54,23,FALSE))</f>
        <v/>
      </c>
      <c r="H8" s="76" t="str">
        <f>IF($B8="","",VLOOKUP($B8,'2. Gerenciamento'!$C$5:$AC$54,24,FALSE))</f>
        <v/>
      </c>
    </row>
    <row r="9" spans="2:8" ht="61.5" customHeight="1">
      <c r="B9" s="70"/>
      <c r="C9" s="66" t="str">
        <f>IF($B9="","",VLOOKUP('4. Matriz'!$B9,'2. Gerenciamento'!$C$5:$U$54,3,FALSE))</f>
        <v/>
      </c>
      <c r="D9" s="66" t="str">
        <f>IF($B9="","",VLOOKUP('4. Matriz'!$B9,'2. Gerenciamento'!$C$5:$U$54,4,FALSE))</f>
        <v/>
      </c>
      <c r="E9" s="66" t="str">
        <f>IF($B9="","",VLOOKUP('4. Matriz'!$B9,'2. Gerenciamento'!$C$5:$U$54,5,FALSE))</f>
        <v/>
      </c>
      <c r="F9" s="65" t="str">
        <f>IF($B9="","",VLOOKUP('4. Matriz'!$B9,'2. Gerenciamento'!$C$5:$U$54,18,FALSE))</f>
        <v/>
      </c>
      <c r="G9" s="76" t="str">
        <f>IF($B9="","",VLOOKUP($B9,'2. Gerenciamento'!$C$5:$AC$54,23,FALSE))</f>
        <v/>
      </c>
      <c r="H9" s="76" t="str">
        <f>IF($B9="","",VLOOKUP($B9,'2. Gerenciamento'!$C$5:$AC$54,24,FALSE))</f>
        <v/>
      </c>
    </row>
    <row r="10" spans="2:8" ht="61.5" customHeight="1">
      <c r="B10" s="70" t="str">
        <f>IF('5. Monitoramento'!B9="","",'5. Monitoramento'!B9)</f>
        <v/>
      </c>
      <c r="C10" s="66" t="str">
        <f>IF($B10="","",VLOOKUP('4. Matriz'!$B10,'2. Gerenciamento'!$C$5:$U$54,3,FALSE))</f>
        <v/>
      </c>
      <c r="D10" s="66" t="str">
        <f>IF($B10="","",VLOOKUP('4. Matriz'!$B10,'2. Gerenciamento'!$C$5:$U$54,4,FALSE))</f>
        <v/>
      </c>
      <c r="E10" s="66" t="str">
        <f>IF($B10="","",VLOOKUP('4. Matriz'!$B10,'2. Gerenciamento'!$C$5:$U$54,5,FALSE))</f>
        <v/>
      </c>
      <c r="F10" s="65" t="str">
        <f>IF($B10="","",VLOOKUP('4. Matriz'!$B10,'2. Gerenciamento'!$C$5:$U$54,18,FALSE))</f>
        <v/>
      </c>
      <c r="G10" s="76" t="str">
        <f>IF($B10="","",VLOOKUP($B10,'2. Gerenciamento'!$C$5:$AC$54,23,FALSE))</f>
        <v/>
      </c>
      <c r="H10" s="76" t="str">
        <f>IF($B10="","",VLOOKUP($B10,'2. Gerenciamento'!$C$5:$AC$54,24,FALSE))</f>
        <v/>
      </c>
    </row>
    <row r="11" spans="2:8" ht="61.5" customHeight="1">
      <c r="B11" s="70" t="str">
        <f>IF('5. Monitoramento'!B10="","",'5. Monitoramento'!B10)</f>
        <v/>
      </c>
      <c r="C11" s="66" t="str">
        <f>IF($B11="","",VLOOKUP('4. Matriz'!$B11,'2. Gerenciamento'!$C$5:$U$54,3,FALSE))</f>
        <v/>
      </c>
      <c r="D11" s="66" t="str">
        <f>IF($B11="","",VLOOKUP('4. Matriz'!$B11,'2. Gerenciamento'!$C$5:$U$54,4,FALSE))</f>
        <v/>
      </c>
      <c r="E11" s="66" t="str">
        <f>IF($B11="","",VLOOKUP('4. Matriz'!$B11,'2. Gerenciamento'!$C$5:$U$54,5,FALSE))</f>
        <v/>
      </c>
      <c r="F11" s="65" t="str">
        <f>IF($B11="","",VLOOKUP('4. Matriz'!$B11,'2. Gerenciamento'!$C$5:$U$54,18,FALSE))</f>
        <v/>
      </c>
      <c r="G11" s="76" t="str">
        <f>IF($B11="","",VLOOKUP($B11,'2. Gerenciamento'!$C$5:$AC$54,23,FALSE))</f>
        <v/>
      </c>
      <c r="H11" s="76" t="str">
        <f>IF($B11="","",VLOOKUP($B11,'2. Gerenciamento'!$C$5:$AC$54,24,FALSE))</f>
        <v/>
      </c>
    </row>
    <row r="12" spans="2:8" ht="61.5" customHeight="1">
      <c r="B12" s="70" t="str">
        <f>IF('5. Monitoramento'!B11="","",'5. Monitoramento'!B11)</f>
        <v/>
      </c>
      <c r="C12" s="66" t="str">
        <f>IF($B12="","",VLOOKUP('4. Matriz'!$B12,'2. Gerenciamento'!$C$5:$U$54,3,FALSE))</f>
        <v/>
      </c>
      <c r="D12" s="66" t="str">
        <f>IF($B12="","",VLOOKUP('4. Matriz'!$B12,'2. Gerenciamento'!$C$5:$U$54,4,FALSE))</f>
        <v/>
      </c>
      <c r="E12" s="66" t="str">
        <f>IF($B12="","",VLOOKUP('4. Matriz'!$B12,'2. Gerenciamento'!$C$5:$U$54,5,FALSE))</f>
        <v/>
      </c>
      <c r="F12" s="65" t="str">
        <f>IF($B12="","",VLOOKUP('4. Matriz'!$B12,'2. Gerenciamento'!$C$5:$U$54,18,FALSE))</f>
        <v/>
      </c>
      <c r="G12" s="76" t="str">
        <f>IF($B12="","",VLOOKUP($B12,'2. Gerenciamento'!$C$5:$AC$54,23,FALSE))</f>
        <v/>
      </c>
      <c r="H12" s="76" t="str">
        <f>IF($B12="","",VLOOKUP($B12,'2. Gerenciamento'!$C$5:$AC$54,24,FALSE))</f>
        <v/>
      </c>
    </row>
    <row r="13" spans="2:8" ht="61.5" customHeight="1">
      <c r="B13" s="70" t="str">
        <f>IF('5. Monitoramento'!B12="","",'5. Monitoramento'!B12)</f>
        <v/>
      </c>
      <c r="C13" s="66" t="str">
        <f>IF($B13="","",VLOOKUP('4. Matriz'!$B13,'2. Gerenciamento'!$C$5:$U$54,3,FALSE))</f>
        <v/>
      </c>
      <c r="D13" s="66" t="str">
        <f>IF($B13="","",VLOOKUP('4. Matriz'!$B13,'2. Gerenciamento'!$C$5:$U$54,4,FALSE))</f>
        <v/>
      </c>
      <c r="E13" s="66" t="str">
        <f>IF($B13="","",VLOOKUP('4. Matriz'!$B13,'2. Gerenciamento'!$C$5:$U$54,5,FALSE))</f>
        <v/>
      </c>
      <c r="F13" s="65" t="str">
        <f>IF($B13="","",VLOOKUP('4. Matriz'!$B13,'2. Gerenciamento'!$C$5:$U$54,18,FALSE))</f>
        <v/>
      </c>
      <c r="G13" s="76" t="str">
        <f>IF($B13="","",VLOOKUP($B13,'2. Gerenciamento'!$C$5:$AC$54,23,FALSE))</f>
        <v/>
      </c>
      <c r="H13" s="76" t="str">
        <f>IF($B13="","",VLOOKUP($B13,'2. Gerenciamento'!$C$5:$AC$54,24,FALSE))</f>
        <v/>
      </c>
    </row>
    <row r="14" spans="2:8" ht="61.5" customHeight="1">
      <c r="B14" s="70" t="str">
        <f>IF('5. Monitoramento'!B13="","",'5. Monitoramento'!B13)</f>
        <v/>
      </c>
      <c r="C14" s="66" t="str">
        <f>IF($B14="","",VLOOKUP('4. Matriz'!$B14,'2. Gerenciamento'!$C$5:$U$54,3,FALSE))</f>
        <v/>
      </c>
      <c r="D14" s="66" t="str">
        <f>IF($B14="","",VLOOKUP('4. Matriz'!$B14,'2. Gerenciamento'!$C$5:$U$54,4,FALSE))</f>
        <v/>
      </c>
      <c r="E14" s="66" t="str">
        <f>IF($B14="","",VLOOKUP('4. Matriz'!$B14,'2. Gerenciamento'!$C$5:$U$54,5,FALSE))</f>
        <v/>
      </c>
      <c r="F14" s="65" t="str">
        <f>IF($B14="","",VLOOKUP('4. Matriz'!$B14,'2. Gerenciamento'!$C$5:$U$54,18,FALSE))</f>
        <v/>
      </c>
      <c r="G14" s="76" t="str">
        <f>IF($B14="","",VLOOKUP($B14,'2. Gerenciamento'!$C$5:$AC$54,23,FALSE))</f>
        <v/>
      </c>
      <c r="H14" s="76" t="str">
        <f>IF($B14="","",VLOOKUP($B14,'2. Gerenciamento'!$C$5:$AC$54,24,FALSE))</f>
        <v/>
      </c>
    </row>
    <row r="15" spans="2:8" ht="61.5" customHeight="1">
      <c r="B15" s="70" t="str">
        <f>IF('5. Monitoramento'!B14="","",'5. Monitoramento'!B14)</f>
        <v/>
      </c>
      <c r="C15" s="66" t="str">
        <f>IF($B15="","",VLOOKUP('4. Matriz'!$B15,'2. Gerenciamento'!$C$5:$U$54,3,FALSE))</f>
        <v/>
      </c>
      <c r="D15" s="66" t="str">
        <f>IF($B15="","",VLOOKUP('4. Matriz'!$B15,'2. Gerenciamento'!$C$5:$U$54,4,FALSE))</f>
        <v/>
      </c>
      <c r="E15" s="66" t="str">
        <f>IF($B15="","",VLOOKUP('4. Matriz'!$B15,'2. Gerenciamento'!$C$5:$U$54,5,FALSE))</f>
        <v/>
      </c>
      <c r="F15" s="65" t="str">
        <f>IF($B15="","",VLOOKUP('4. Matriz'!$B15,'2. Gerenciamento'!$C$5:$U$54,18,FALSE))</f>
        <v/>
      </c>
      <c r="G15" s="76" t="str">
        <f>IF($B15="","",VLOOKUP($B15,'2. Gerenciamento'!$C$5:$AC$54,23,FALSE))</f>
        <v/>
      </c>
      <c r="H15" s="76" t="str">
        <f>IF($B15="","",VLOOKUP($B15,'2. Gerenciamento'!$C$5:$AC$54,24,FALSE))</f>
        <v/>
      </c>
    </row>
    <row r="16" spans="2:8" ht="61.5" customHeight="1">
      <c r="B16" s="70" t="str">
        <f>IF('5. Monitoramento'!B15="","",'5. Monitoramento'!B15)</f>
        <v/>
      </c>
      <c r="C16" s="66" t="str">
        <f>IF($B16="","",VLOOKUP('4. Matriz'!$B16,'2. Gerenciamento'!$C$5:$U$54,3,FALSE))</f>
        <v/>
      </c>
      <c r="D16" s="66" t="str">
        <f>IF($B16="","",VLOOKUP('4. Matriz'!$B16,'2. Gerenciamento'!$C$5:$U$54,4,FALSE))</f>
        <v/>
      </c>
      <c r="E16" s="66" t="str">
        <f>IF($B16="","",VLOOKUP('4. Matriz'!$B16,'2. Gerenciamento'!$C$5:$U$54,5,FALSE))</f>
        <v/>
      </c>
      <c r="F16" s="65" t="str">
        <f>IF($B16="","",VLOOKUP('4. Matriz'!$B16,'2. Gerenciamento'!$C$5:$U$54,18,FALSE))</f>
        <v/>
      </c>
      <c r="G16" s="76" t="str">
        <f>IF($B16="","",VLOOKUP($B16,'2. Gerenciamento'!$C$5:$AC$54,23,FALSE))</f>
        <v/>
      </c>
      <c r="H16" s="76" t="str">
        <f>IF($B16="","",VLOOKUP($B16,'2. Gerenciamento'!$C$5:$AC$54,24,FALSE))</f>
        <v/>
      </c>
    </row>
    <row r="17" spans="2:8" ht="61.5" customHeight="1">
      <c r="B17" s="70" t="str">
        <f>IF('5. Monitoramento'!B16="","",'5. Monitoramento'!B16)</f>
        <v/>
      </c>
      <c r="C17" s="66" t="str">
        <f>IF($B17="","",VLOOKUP('4. Matriz'!$B17,'2. Gerenciamento'!$C$5:$U$54,3,FALSE))</f>
        <v/>
      </c>
      <c r="D17" s="66" t="str">
        <f>IF($B17="","",VLOOKUP('4. Matriz'!$B17,'2. Gerenciamento'!$C$5:$U$54,4,FALSE))</f>
        <v/>
      </c>
      <c r="E17" s="66" t="str">
        <f>IF($B17="","",VLOOKUP('4. Matriz'!$B17,'2. Gerenciamento'!$C$5:$U$54,5,FALSE))</f>
        <v/>
      </c>
      <c r="F17" s="65" t="str">
        <f>IF($B17="","",VLOOKUP('4. Matriz'!$B17,'2. Gerenciamento'!$C$5:$U$54,18,FALSE))</f>
        <v/>
      </c>
      <c r="G17" s="76" t="str">
        <f>IF($B17="","",VLOOKUP($B17,'2. Gerenciamento'!$C$5:$AC$54,23,FALSE))</f>
        <v/>
      </c>
      <c r="H17" s="76" t="str">
        <f>IF($B17="","",VLOOKUP($B17,'2. Gerenciamento'!$C$5:$AC$54,24,FALSE))</f>
        <v/>
      </c>
    </row>
    <row r="18" spans="2:8" ht="61.5" customHeight="1">
      <c r="B18" s="70" t="str">
        <f>IF('5. Monitoramento'!B17="","",'5. Monitoramento'!B17)</f>
        <v/>
      </c>
      <c r="C18" s="66" t="str">
        <f>IF($B18="","",VLOOKUP('4. Matriz'!$B18,'2. Gerenciamento'!$C$5:$U$54,3,FALSE))</f>
        <v/>
      </c>
      <c r="D18" s="66" t="str">
        <f>IF($B18="","",VLOOKUP('4. Matriz'!$B18,'2. Gerenciamento'!$C$5:$U$54,4,FALSE))</f>
        <v/>
      </c>
      <c r="E18" s="66" t="str">
        <f>IF($B18="","",VLOOKUP('4. Matriz'!$B18,'2. Gerenciamento'!$C$5:$U$54,5,FALSE))</f>
        <v/>
      </c>
      <c r="F18" s="65" t="str">
        <f>IF($B18="","",VLOOKUP('4. Matriz'!$B18,'2. Gerenciamento'!$C$5:$U$54,18,FALSE))</f>
        <v/>
      </c>
      <c r="G18" s="76" t="str">
        <f>IF($B18="","",VLOOKUP($B18,'2. Gerenciamento'!$C$5:$AC$54,23,FALSE))</f>
        <v/>
      </c>
      <c r="H18" s="76" t="str">
        <f>IF($B18="","",VLOOKUP($B18,'2. Gerenciamento'!$C$5:$AC$54,24,FALSE))</f>
        <v/>
      </c>
    </row>
    <row r="19" spans="2:8" ht="61.5" customHeight="1">
      <c r="B19" s="70" t="str">
        <f>IF('5. Monitoramento'!B18="","",'5. Monitoramento'!B18)</f>
        <v/>
      </c>
      <c r="C19" s="66" t="str">
        <f>IF($B19="","",VLOOKUP('4. Matriz'!$B19,'2. Gerenciamento'!$C$5:$U$54,3,FALSE))</f>
        <v/>
      </c>
      <c r="D19" s="66" t="str">
        <f>IF($B19="","",VLOOKUP('4. Matriz'!$B19,'2. Gerenciamento'!$C$5:$U$54,4,FALSE))</f>
        <v/>
      </c>
      <c r="E19" s="66" t="str">
        <f>IF($B19="","",VLOOKUP('4. Matriz'!$B19,'2. Gerenciamento'!$C$5:$U$54,5,FALSE))</f>
        <v/>
      </c>
      <c r="F19" s="65" t="str">
        <f>IF($B19="","",VLOOKUP('4. Matriz'!$B19,'2. Gerenciamento'!$C$5:$U$54,18,FALSE))</f>
        <v/>
      </c>
      <c r="G19" s="76" t="str">
        <f>IF($B19="","",VLOOKUP($B19,'2. Gerenciamento'!$C$5:$AC$54,23,FALSE))</f>
        <v/>
      </c>
      <c r="H19" s="76" t="str">
        <f>IF($B19="","",VLOOKUP($B19,'2. Gerenciamento'!$C$5:$AC$54,24,FALSE))</f>
        <v/>
      </c>
    </row>
    <row r="20" spans="2:8" ht="61.5" customHeight="1">
      <c r="B20" s="70" t="str">
        <f>IF('5. Monitoramento'!B19="","",'5. Monitoramento'!B19)</f>
        <v/>
      </c>
      <c r="C20" s="66" t="str">
        <f>IF($B20="","",VLOOKUP('4. Matriz'!$B20,'2. Gerenciamento'!$C$5:$U$54,3,FALSE))</f>
        <v/>
      </c>
      <c r="D20" s="66" t="str">
        <f>IF($B20="","",VLOOKUP('4. Matriz'!$B20,'2. Gerenciamento'!$C$5:$U$54,4,FALSE))</f>
        <v/>
      </c>
      <c r="E20" s="66" t="str">
        <f>IF($B20="","",VLOOKUP('4. Matriz'!$B20,'2. Gerenciamento'!$C$5:$U$54,5,FALSE))</f>
        <v/>
      </c>
      <c r="F20" s="65" t="str">
        <f>IF($B20="","",VLOOKUP('4. Matriz'!$B20,'2. Gerenciamento'!$C$5:$U$54,18,FALSE))</f>
        <v/>
      </c>
      <c r="G20" s="76" t="str">
        <f>IF($B20="","",VLOOKUP($B20,'2. Gerenciamento'!$C$5:$AC$54,23,FALSE))</f>
        <v/>
      </c>
      <c r="H20" s="76" t="str">
        <f>IF($B20="","",VLOOKUP($B20,'2. Gerenciamento'!$C$5:$AC$54,24,FALSE))</f>
        <v/>
      </c>
    </row>
    <row r="21" spans="2:8" ht="61.5" customHeight="1">
      <c r="B21" s="70" t="str">
        <f>IF('5. Monitoramento'!B20="","",'5. Monitoramento'!B20)</f>
        <v/>
      </c>
      <c r="C21" s="66" t="str">
        <f>IF($B21="","",VLOOKUP('4. Matriz'!$B21,'2. Gerenciamento'!$C$5:$U$54,3,FALSE))</f>
        <v/>
      </c>
      <c r="D21" s="66" t="str">
        <f>IF($B21="","",VLOOKUP('4. Matriz'!$B21,'2. Gerenciamento'!$C$5:$U$54,4,FALSE))</f>
        <v/>
      </c>
      <c r="E21" s="66" t="str">
        <f>IF($B21="","",VLOOKUP('4. Matriz'!$B21,'2. Gerenciamento'!$C$5:$U$54,5,FALSE))</f>
        <v/>
      </c>
      <c r="F21" s="65" t="str">
        <f>IF($B21="","",VLOOKUP('4. Matriz'!$B21,'2. Gerenciamento'!$C$5:$U$54,18,FALSE))</f>
        <v/>
      </c>
      <c r="G21" s="76" t="str">
        <f>IF($B21="","",VLOOKUP($B21,'2. Gerenciamento'!$C$5:$AC$54,23,FALSE))</f>
        <v/>
      </c>
      <c r="H21" s="76" t="str">
        <f>IF($B21="","",VLOOKUP($B21,'2. Gerenciamento'!$C$5:$AC$54,24,FALSE))</f>
        <v/>
      </c>
    </row>
    <row r="22" spans="2:8" ht="61.5" customHeight="1">
      <c r="B22" s="70" t="str">
        <f>IF('5. Monitoramento'!B21="","",'5. Monitoramento'!B21)</f>
        <v/>
      </c>
      <c r="C22" s="66" t="str">
        <f>IF($B22="","",VLOOKUP('4. Matriz'!$B22,'2. Gerenciamento'!$C$5:$U$54,3,FALSE))</f>
        <v/>
      </c>
      <c r="D22" s="66" t="str">
        <f>IF($B22="","",VLOOKUP('4. Matriz'!$B22,'2. Gerenciamento'!$C$5:$U$54,4,FALSE))</f>
        <v/>
      </c>
      <c r="E22" s="66" t="str">
        <f>IF($B22="","",VLOOKUP('4. Matriz'!$B22,'2. Gerenciamento'!$C$5:$U$54,5,FALSE))</f>
        <v/>
      </c>
      <c r="F22" s="65" t="str">
        <f>IF($B22="","",VLOOKUP('4. Matriz'!$B22,'2. Gerenciamento'!$C$5:$U$54,18,FALSE))</f>
        <v/>
      </c>
      <c r="G22" s="76" t="str">
        <f>IF($B22="","",VLOOKUP($B22,'2. Gerenciamento'!$C$5:$AC$54,23,FALSE))</f>
        <v/>
      </c>
      <c r="H22" s="76" t="str">
        <f>IF($B22="","",VLOOKUP($B22,'2. Gerenciamento'!$C$5:$AC$54,24,FALSE))</f>
        <v/>
      </c>
    </row>
    <row r="23" spans="2:8" ht="61.5" customHeight="1">
      <c r="B23" s="70" t="str">
        <f>IF('5. Monitoramento'!B22="","",'5. Monitoramento'!B22)</f>
        <v/>
      </c>
      <c r="C23" s="66" t="str">
        <f>IF($B23="","",VLOOKUP('4. Matriz'!$B23,'2. Gerenciamento'!$C$5:$U$54,3,FALSE))</f>
        <v/>
      </c>
      <c r="D23" s="66" t="str">
        <f>IF($B23="","",VLOOKUP('4. Matriz'!$B23,'2. Gerenciamento'!$C$5:$U$54,4,FALSE))</f>
        <v/>
      </c>
      <c r="E23" s="66" t="str">
        <f>IF($B23="","",VLOOKUP('4. Matriz'!$B23,'2. Gerenciamento'!$C$5:$U$54,5,FALSE))</f>
        <v/>
      </c>
      <c r="F23" s="65" t="str">
        <f>IF($B23="","",VLOOKUP('4. Matriz'!$B23,'2. Gerenciamento'!$C$5:$U$54,18,FALSE))</f>
        <v/>
      </c>
      <c r="G23" s="76" t="str">
        <f>IF($B23="","",VLOOKUP($B23,'2. Gerenciamento'!$C$5:$AC$54,23,FALSE))</f>
        <v/>
      </c>
      <c r="H23" s="76" t="str">
        <f>IF($B23="","",VLOOKUP($B23,'2. Gerenciamento'!$C$5:$AC$54,24,FALSE))</f>
        <v/>
      </c>
    </row>
    <row r="24" spans="2:8" ht="61.5" customHeight="1">
      <c r="B24" s="70" t="str">
        <f>IF('5. Monitoramento'!B23="","",'5. Monitoramento'!B23)</f>
        <v/>
      </c>
      <c r="C24" s="66" t="str">
        <f>IF($B24="","",VLOOKUP('4. Matriz'!$B24,'2. Gerenciamento'!$C$5:$U$54,3,FALSE))</f>
        <v/>
      </c>
      <c r="D24" s="66" t="str">
        <f>IF($B24="","",VLOOKUP('4. Matriz'!$B24,'2. Gerenciamento'!$C$5:$U$54,4,FALSE))</f>
        <v/>
      </c>
      <c r="E24" s="66" t="str">
        <f>IF($B24="","",VLOOKUP('4. Matriz'!$B24,'2. Gerenciamento'!$C$5:$U$54,5,FALSE))</f>
        <v/>
      </c>
      <c r="F24" s="65" t="str">
        <f>IF($B24="","",VLOOKUP('4. Matriz'!$B24,'2. Gerenciamento'!$C$5:$U$54,18,FALSE))</f>
        <v/>
      </c>
      <c r="G24" s="76" t="str">
        <f>IF($B24="","",VLOOKUP($B24,'2. Gerenciamento'!$C$5:$AC$54,23,FALSE))</f>
        <v/>
      </c>
      <c r="H24" s="76" t="str">
        <f>IF($B24="","",VLOOKUP($B24,'2. Gerenciamento'!$C$5:$AC$54,24,FALSE))</f>
        <v/>
      </c>
    </row>
    <row r="25" spans="2:8" ht="61.5" customHeight="1">
      <c r="B25" s="70" t="str">
        <f>IF('5. Monitoramento'!B24="","",'5. Monitoramento'!B24)</f>
        <v/>
      </c>
      <c r="C25" s="66" t="str">
        <f>IF($B25="","",VLOOKUP('4. Matriz'!$B25,'2. Gerenciamento'!$C$5:$U$54,3,FALSE))</f>
        <v/>
      </c>
      <c r="D25" s="66" t="str">
        <f>IF($B25="","",VLOOKUP('4. Matriz'!$B25,'2. Gerenciamento'!$C$5:$U$54,4,FALSE))</f>
        <v/>
      </c>
      <c r="E25" s="66" t="str">
        <f>IF($B25="","",VLOOKUP('4. Matriz'!$B25,'2. Gerenciamento'!$C$5:$U$54,5,FALSE))</f>
        <v/>
      </c>
      <c r="F25" s="65" t="str">
        <f>IF($B25="","",VLOOKUP('4. Matriz'!$B25,'2. Gerenciamento'!$C$5:$U$54,18,FALSE))</f>
        <v/>
      </c>
      <c r="G25" s="76" t="str">
        <f>IF($B25="","",VLOOKUP($B25,'2. Gerenciamento'!$C$5:$AC$54,23,FALSE))</f>
        <v/>
      </c>
      <c r="H25" s="76" t="str">
        <f>IF($B25="","",VLOOKUP($B25,'2. Gerenciamento'!$C$5:$AC$54,24,FALSE))</f>
        <v/>
      </c>
    </row>
    <row r="26" spans="2:8" ht="61.5" customHeight="1">
      <c r="B26" s="70" t="str">
        <f>IF('5. Monitoramento'!B25="","",'5. Monitoramento'!B25)</f>
        <v/>
      </c>
      <c r="C26" s="66" t="str">
        <f>IF($B26="","",VLOOKUP('4. Matriz'!$B26,'2. Gerenciamento'!$C$5:$U$54,3,FALSE))</f>
        <v/>
      </c>
      <c r="D26" s="66" t="str">
        <f>IF($B26="","",VLOOKUP('4. Matriz'!$B26,'2. Gerenciamento'!$C$5:$U$54,4,FALSE))</f>
        <v/>
      </c>
      <c r="E26" s="66" t="str">
        <f>IF($B26="","",VLOOKUP('4. Matriz'!$B26,'2. Gerenciamento'!$C$5:$U$54,5,FALSE))</f>
        <v/>
      </c>
      <c r="F26" s="65" t="str">
        <f>IF($B26="","",VLOOKUP('4. Matriz'!$B26,'2. Gerenciamento'!$C$5:$U$54,18,FALSE))</f>
        <v/>
      </c>
      <c r="G26" s="76" t="str">
        <f>IF($B26="","",VLOOKUP($B26,'2. Gerenciamento'!$C$5:$AC$54,23,FALSE))</f>
        <v/>
      </c>
      <c r="H26" s="76" t="str">
        <f>IF($B26="","",VLOOKUP($B26,'2. Gerenciamento'!$C$5:$AC$54,24,FALSE))</f>
        <v/>
      </c>
    </row>
    <row r="27" spans="2:8" ht="61.5" customHeight="1">
      <c r="B27" s="70" t="str">
        <f>IF('5. Monitoramento'!B26="","",'5. Monitoramento'!B26)</f>
        <v/>
      </c>
      <c r="C27" s="66" t="str">
        <f>IF($B27="","",VLOOKUP('4. Matriz'!$B27,'2. Gerenciamento'!$C$5:$U$54,3,FALSE))</f>
        <v/>
      </c>
      <c r="D27" s="66" t="str">
        <f>IF($B27="","",VLOOKUP('4. Matriz'!$B27,'2. Gerenciamento'!$C$5:$U$54,4,FALSE))</f>
        <v/>
      </c>
      <c r="E27" s="66" t="str">
        <f>IF($B27="","",VLOOKUP('4. Matriz'!$B27,'2. Gerenciamento'!$C$5:$U$54,5,FALSE))</f>
        <v/>
      </c>
      <c r="F27" s="65" t="str">
        <f>IF($B27="","",VLOOKUP('4. Matriz'!$B27,'2. Gerenciamento'!$C$5:$U$54,18,FALSE))</f>
        <v/>
      </c>
      <c r="G27" s="76" t="str">
        <f>IF($B27="","",VLOOKUP($B27,'2. Gerenciamento'!$C$5:$AC$54,23,FALSE))</f>
        <v/>
      </c>
      <c r="H27" s="76" t="str">
        <f>IF($B27="","",VLOOKUP($B27,'2. Gerenciamento'!$C$5:$AC$54,24,FALSE))</f>
        <v/>
      </c>
    </row>
    <row r="28" spans="2:8" ht="61.5" customHeight="1">
      <c r="B28" s="70" t="str">
        <f>IF('5. Monitoramento'!B27="","",'5. Monitoramento'!B27)</f>
        <v/>
      </c>
      <c r="C28" s="66" t="str">
        <f>IF($B28="","",VLOOKUP('4. Matriz'!$B28,'2. Gerenciamento'!$C$5:$U$54,3,FALSE))</f>
        <v/>
      </c>
      <c r="D28" s="66" t="str">
        <f>IF($B28="","",VLOOKUP('4. Matriz'!$B28,'2. Gerenciamento'!$C$5:$U$54,4,FALSE))</f>
        <v/>
      </c>
      <c r="E28" s="66" t="str">
        <f>IF($B28="","",VLOOKUP('4. Matriz'!$B28,'2. Gerenciamento'!$C$5:$U$54,5,FALSE))</f>
        <v/>
      </c>
      <c r="F28" s="65" t="str">
        <f>IF($B28="","",VLOOKUP('4. Matriz'!$B28,'2. Gerenciamento'!$C$5:$U$54,18,FALSE))</f>
        <v/>
      </c>
      <c r="G28" s="76" t="str">
        <f>IF($B28="","",VLOOKUP($B28,'2. Gerenciamento'!$C$5:$AC$54,23,FALSE))</f>
        <v/>
      </c>
      <c r="H28" s="76" t="str">
        <f>IF($B28="","",VLOOKUP($B28,'2. Gerenciamento'!$C$5:$AC$54,24,FALSE))</f>
        <v/>
      </c>
    </row>
    <row r="29" spans="2:8" ht="61.5" customHeight="1">
      <c r="B29" s="70" t="str">
        <f>IF('5. Monitoramento'!B28="","",'5. Monitoramento'!B28)</f>
        <v/>
      </c>
      <c r="C29" s="66" t="str">
        <f>IF($B29="","",VLOOKUP('4. Matriz'!$B29,'2. Gerenciamento'!$C$5:$U$54,3,FALSE))</f>
        <v/>
      </c>
      <c r="D29" s="66" t="str">
        <f>IF($B29="","",VLOOKUP('4. Matriz'!$B29,'2. Gerenciamento'!$C$5:$U$54,4,FALSE))</f>
        <v/>
      </c>
      <c r="E29" s="66" t="str">
        <f>IF($B29="","",VLOOKUP('4. Matriz'!$B29,'2. Gerenciamento'!$C$5:$U$54,5,FALSE))</f>
        <v/>
      </c>
      <c r="F29" s="65" t="str">
        <f>IF($B29="","",VLOOKUP('4. Matriz'!$B29,'2. Gerenciamento'!$C$5:$U$54,18,FALSE))</f>
        <v/>
      </c>
      <c r="G29" s="76" t="str">
        <f>IF($B29="","",VLOOKUP($B29,'2. Gerenciamento'!$C$5:$AC$54,23,FALSE))</f>
        <v/>
      </c>
      <c r="H29" s="76" t="str">
        <f>IF($B29="","",VLOOKUP($B29,'2. Gerenciamento'!$C$5:$AC$54,24,FALSE))</f>
        <v/>
      </c>
    </row>
    <row r="30" spans="2:8" ht="61.5" customHeight="1">
      <c r="B30" s="70" t="str">
        <f>IF('5. Monitoramento'!B29="","",'5. Monitoramento'!B29)</f>
        <v/>
      </c>
      <c r="C30" s="66" t="str">
        <f>IF($B30="","",VLOOKUP('4. Matriz'!$B30,'2. Gerenciamento'!$C$5:$U$54,3,FALSE))</f>
        <v/>
      </c>
      <c r="D30" s="66" t="str">
        <f>IF($B30="","",VLOOKUP('4. Matriz'!$B30,'2. Gerenciamento'!$C$5:$U$54,4,FALSE))</f>
        <v/>
      </c>
      <c r="E30" s="66" t="str">
        <f>IF($B30="","",VLOOKUP('4. Matriz'!$B30,'2. Gerenciamento'!$C$5:$U$54,5,FALSE))</f>
        <v/>
      </c>
      <c r="F30" s="65" t="str">
        <f>IF($B30="","",VLOOKUP('4. Matriz'!$B30,'2. Gerenciamento'!$C$5:$U$54,18,FALSE))</f>
        <v/>
      </c>
      <c r="G30" s="76" t="str">
        <f>IF($B30="","",VLOOKUP($B30,'2. Gerenciamento'!$C$5:$AC$54,23,FALSE))</f>
        <v/>
      </c>
      <c r="H30" s="76" t="str">
        <f>IF($B30="","",VLOOKUP($B30,'2. Gerenciamento'!$C$5:$AC$54,24,FALSE))</f>
        <v/>
      </c>
    </row>
    <row r="31" spans="2:8" ht="61.5" customHeight="1">
      <c r="B31" s="70" t="str">
        <f>IF('5. Monitoramento'!B30="","",'5. Monitoramento'!B30)</f>
        <v/>
      </c>
      <c r="C31" s="66" t="str">
        <f>IF($B31="","",VLOOKUP('4. Matriz'!$B31,'2. Gerenciamento'!$C$5:$U$54,3,FALSE))</f>
        <v/>
      </c>
      <c r="D31" s="66" t="str">
        <f>IF($B31="","",VLOOKUP('4. Matriz'!$B31,'2. Gerenciamento'!$C$5:$U$54,4,FALSE))</f>
        <v/>
      </c>
      <c r="E31" s="66" t="str">
        <f>IF($B31="","",VLOOKUP('4. Matriz'!$B31,'2. Gerenciamento'!$C$5:$U$54,5,FALSE))</f>
        <v/>
      </c>
      <c r="F31" s="65" t="str">
        <f>IF($B31="","",VLOOKUP('4. Matriz'!$B31,'2. Gerenciamento'!$C$5:$U$54,18,FALSE))</f>
        <v/>
      </c>
      <c r="G31" s="76" t="str">
        <f>IF($B31="","",VLOOKUP($B31,'2. Gerenciamento'!$C$5:$AC$54,23,FALSE))</f>
        <v/>
      </c>
      <c r="H31" s="76" t="str">
        <f>IF($B31="","",VLOOKUP($B31,'2. Gerenciamento'!$C$5:$AC$54,24,FALSE))</f>
        <v/>
      </c>
    </row>
    <row r="32" spans="2:8" ht="61.5" customHeight="1">
      <c r="B32" s="70" t="str">
        <f>IF('5. Monitoramento'!B31="","",'5. Monitoramento'!B31)</f>
        <v/>
      </c>
      <c r="C32" s="66" t="str">
        <f>IF($B32="","",VLOOKUP('4. Matriz'!$B32,'2. Gerenciamento'!$C$5:$U$54,3,FALSE))</f>
        <v/>
      </c>
      <c r="D32" s="66" t="str">
        <f>IF($B32="","",VLOOKUP('4. Matriz'!$B32,'2. Gerenciamento'!$C$5:$U$54,4,FALSE))</f>
        <v/>
      </c>
      <c r="E32" s="66" t="str">
        <f>IF($B32="","",VLOOKUP('4. Matriz'!$B32,'2. Gerenciamento'!$C$5:$U$54,5,FALSE))</f>
        <v/>
      </c>
      <c r="F32" s="65" t="str">
        <f>IF($B32="","",VLOOKUP('4. Matriz'!$B32,'2. Gerenciamento'!$C$5:$U$54,18,FALSE))</f>
        <v/>
      </c>
      <c r="G32" s="76" t="str">
        <f>IF($B32="","",VLOOKUP($B32,'2. Gerenciamento'!$C$5:$AC$54,23,FALSE))</f>
        <v/>
      </c>
      <c r="H32" s="76" t="str">
        <f>IF($B32="","",VLOOKUP($B32,'2. Gerenciamento'!$C$5:$AC$54,24,FALSE))</f>
        <v/>
      </c>
    </row>
    <row r="33" spans="2:8" ht="61.5" customHeight="1">
      <c r="B33" s="70" t="str">
        <f>IF('5. Monitoramento'!B32="","",'5. Monitoramento'!B32)</f>
        <v/>
      </c>
      <c r="C33" s="66" t="str">
        <f>IF($B33="","",VLOOKUP('4. Matriz'!$B33,'2. Gerenciamento'!$C$5:$U$54,3,FALSE))</f>
        <v/>
      </c>
      <c r="D33" s="66" t="str">
        <f>IF($B33="","",VLOOKUP('4. Matriz'!$B33,'2. Gerenciamento'!$C$5:$U$54,4,FALSE))</f>
        <v/>
      </c>
      <c r="E33" s="66" t="str">
        <f>IF($B33="","",VLOOKUP('4. Matriz'!$B33,'2. Gerenciamento'!$C$5:$U$54,5,FALSE))</f>
        <v/>
      </c>
      <c r="F33" s="65" t="str">
        <f>IF($B33="","",VLOOKUP('4. Matriz'!$B33,'2. Gerenciamento'!$C$5:$U$54,18,FALSE))</f>
        <v/>
      </c>
      <c r="G33" s="76" t="str">
        <f>IF($B33="","",VLOOKUP($B33,'2. Gerenciamento'!$C$5:$AC$54,23,FALSE))</f>
        <v/>
      </c>
      <c r="H33" s="76" t="str">
        <f>IF($B33="","",VLOOKUP($B33,'2. Gerenciamento'!$C$5:$AC$54,24,FALSE))</f>
        <v/>
      </c>
    </row>
    <row r="34" spans="2:8" ht="61.5" customHeight="1">
      <c r="B34" s="70" t="str">
        <f>IF('5. Monitoramento'!B33="","",'5. Monitoramento'!B33)</f>
        <v/>
      </c>
      <c r="C34" s="66" t="str">
        <f>IF($B34="","",VLOOKUP('4. Matriz'!$B34,'2. Gerenciamento'!$C$5:$U$54,3,FALSE))</f>
        <v/>
      </c>
      <c r="D34" s="66" t="str">
        <f>IF($B34="","",VLOOKUP('4. Matriz'!$B34,'2. Gerenciamento'!$C$5:$U$54,4,FALSE))</f>
        <v/>
      </c>
      <c r="E34" s="66" t="str">
        <f>IF($B34="","",VLOOKUP('4. Matriz'!$B34,'2. Gerenciamento'!$C$5:$U$54,5,FALSE))</f>
        <v/>
      </c>
      <c r="F34" s="65" t="str">
        <f>IF($B34="","",VLOOKUP('4. Matriz'!$B34,'2. Gerenciamento'!$C$5:$U$54,18,FALSE))</f>
        <v/>
      </c>
      <c r="G34" s="76" t="str">
        <f>IF($B34="","",VLOOKUP($B34,'2. Gerenciamento'!$C$5:$AC$54,23,FALSE))</f>
        <v/>
      </c>
      <c r="H34" s="76" t="str">
        <f>IF($B34="","",VLOOKUP($B34,'2. Gerenciamento'!$C$5:$AC$54,24,FALSE))</f>
        <v/>
      </c>
    </row>
    <row r="35" spans="2:8" ht="61.5" customHeight="1">
      <c r="B35" s="70" t="str">
        <f>IF('5. Monitoramento'!B34="","",'5. Monitoramento'!B34)</f>
        <v/>
      </c>
      <c r="C35" s="66" t="str">
        <f>IF($B35="","",VLOOKUP('4. Matriz'!$B35,'2. Gerenciamento'!$C$5:$U$54,3,FALSE))</f>
        <v/>
      </c>
      <c r="D35" s="66" t="str">
        <f>IF($B35="","",VLOOKUP('4. Matriz'!$B35,'2. Gerenciamento'!$C$5:$U$54,4,FALSE))</f>
        <v/>
      </c>
      <c r="E35" s="66" t="str">
        <f>IF($B35="","",VLOOKUP('4. Matriz'!$B35,'2. Gerenciamento'!$C$5:$U$54,5,FALSE))</f>
        <v/>
      </c>
      <c r="F35" s="65" t="str">
        <f>IF($B35="","",VLOOKUP('4. Matriz'!$B35,'2. Gerenciamento'!$C$5:$U$54,18,FALSE))</f>
        <v/>
      </c>
      <c r="G35" s="76" t="str">
        <f>IF($B35="","",VLOOKUP($B35,'2. Gerenciamento'!$C$5:$AC$54,23,FALSE))</f>
        <v/>
      </c>
      <c r="H35" s="76" t="str">
        <f>IF($B35="","",VLOOKUP($B35,'2. Gerenciamento'!$C$5:$AC$54,24,FALSE))</f>
        <v/>
      </c>
    </row>
    <row r="36" spans="2:8" ht="61.5" customHeight="1">
      <c r="B36" s="70" t="str">
        <f>IF('5. Monitoramento'!B35="","",'5. Monitoramento'!B35)</f>
        <v/>
      </c>
      <c r="C36" s="66" t="str">
        <f>IF($B36="","",VLOOKUP('4. Matriz'!$B36,'2. Gerenciamento'!$C$5:$U$54,3,FALSE))</f>
        <v/>
      </c>
      <c r="D36" s="66" t="str">
        <f>IF($B36="","",VLOOKUP('4. Matriz'!$B36,'2. Gerenciamento'!$C$5:$U$54,4,FALSE))</f>
        <v/>
      </c>
      <c r="E36" s="66" t="str">
        <f>IF($B36="","",VLOOKUP('4. Matriz'!$B36,'2. Gerenciamento'!$C$5:$U$54,5,FALSE))</f>
        <v/>
      </c>
      <c r="F36" s="65" t="str">
        <f>IF($B36="","",VLOOKUP('4. Matriz'!$B36,'2. Gerenciamento'!$C$5:$U$54,18,FALSE))</f>
        <v/>
      </c>
      <c r="G36" s="76" t="str">
        <f>IF($B36="","",VLOOKUP($B36,'2. Gerenciamento'!$C$5:$AC$54,23,FALSE))</f>
        <v/>
      </c>
      <c r="H36" s="76" t="str">
        <f>IF($B36="","",VLOOKUP($B36,'2. Gerenciamento'!$C$5:$AC$54,24,FALSE))</f>
        <v/>
      </c>
    </row>
    <row r="37" spans="2:8" ht="61.5" customHeight="1">
      <c r="B37" s="70" t="str">
        <f>IF('5. Monitoramento'!B36="","",'5. Monitoramento'!B36)</f>
        <v/>
      </c>
      <c r="C37" s="66" t="str">
        <f>IF($B37="","",VLOOKUP('4. Matriz'!$B37,'2. Gerenciamento'!$C$5:$U$54,3,FALSE))</f>
        <v/>
      </c>
      <c r="D37" s="66" t="str">
        <f>IF($B37="","",VLOOKUP('4. Matriz'!$B37,'2. Gerenciamento'!$C$5:$U$54,4,FALSE))</f>
        <v/>
      </c>
      <c r="E37" s="66" t="str">
        <f>IF($B37="","",VLOOKUP('4. Matriz'!$B37,'2. Gerenciamento'!$C$5:$U$54,5,FALSE))</f>
        <v/>
      </c>
      <c r="F37" s="65" t="str">
        <f>IF($B37="","",VLOOKUP('4. Matriz'!$B37,'2. Gerenciamento'!$C$5:$U$54,18,FALSE))</f>
        <v/>
      </c>
      <c r="G37" s="76" t="str">
        <f>IF($B37="","",VLOOKUP($B37,'2. Gerenciamento'!$C$5:$AC$54,23,FALSE))</f>
        <v/>
      </c>
      <c r="H37" s="76" t="str">
        <f>IF($B37="","",VLOOKUP($B37,'2. Gerenciamento'!$C$5:$AC$54,24,FALSE))</f>
        <v/>
      </c>
    </row>
    <row r="38" spans="2:8" ht="61.5" customHeight="1">
      <c r="B38" s="70" t="str">
        <f>IF('5. Monitoramento'!B37="","",'5. Monitoramento'!B37)</f>
        <v/>
      </c>
      <c r="C38" s="66" t="str">
        <f>IF($B38="","",VLOOKUP('4. Matriz'!$B38,'2. Gerenciamento'!$C$5:$U$54,3,FALSE))</f>
        <v/>
      </c>
      <c r="D38" s="66" t="str">
        <f>IF($B38="","",VLOOKUP('4. Matriz'!$B38,'2. Gerenciamento'!$C$5:$U$54,4,FALSE))</f>
        <v/>
      </c>
      <c r="E38" s="66" t="str">
        <f>IF($B38="","",VLOOKUP('4. Matriz'!$B38,'2. Gerenciamento'!$C$5:$U$54,5,FALSE))</f>
        <v/>
      </c>
      <c r="F38" s="65" t="str">
        <f>IF($B38="","",VLOOKUP('4. Matriz'!$B38,'2. Gerenciamento'!$C$5:$U$54,18,FALSE))</f>
        <v/>
      </c>
      <c r="G38" s="76" t="str">
        <f>IF($B38="","",VLOOKUP($B38,'2. Gerenciamento'!$C$5:$AC$54,23,FALSE))</f>
        <v/>
      </c>
      <c r="H38" s="76" t="str">
        <f>IF($B38="","",VLOOKUP($B38,'2. Gerenciamento'!$C$5:$AC$54,24,FALSE))</f>
        <v/>
      </c>
    </row>
    <row r="39" spans="2:8" ht="61.5" customHeight="1">
      <c r="B39" s="70" t="str">
        <f>IF('5. Monitoramento'!B38="","",'5. Monitoramento'!B38)</f>
        <v/>
      </c>
      <c r="C39" s="66" t="str">
        <f>IF($B39="","",VLOOKUP('4. Matriz'!$B39,'2. Gerenciamento'!$C$5:$U$54,3,FALSE))</f>
        <v/>
      </c>
      <c r="D39" s="66" t="str">
        <f>IF($B39="","",VLOOKUP('4. Matriz'!$B39,'2. Gerenciamento'!$C$5:$U$54,4,FALSE))</f>
        <v/>
      </c>
      <c r="E39" s="66" t="str">
        <f>IF($B39="","",VLOOKUP('4. Matriz'!$B39,'2. Gerenciamento'!$C$5:$U$54,5,FALSE))</f>
        <v/>
      </c>
      <c r="F39" s="65" t="str">
        <f>IF($B39="","",VLOOKUP('4. Matriz'!$B39,'2. Gerenciamento'!$C$5:$U$54,18,FALSE))</f>
        <v/>
      </c>
      <c r="G39" s="76" t="str">
        <f>IF($B39="","",VLOOKUP($B39,'2. Gerenciamento'!$C$5:$AC$54,23,FALSE))</f>
        <v/>
      </c>
      <c r="H39" s="76" t="str">
        <f>IF($B39="","",VLOOKUP($B39,'2. Gerenciamento'!$C$5:$AC$54,24,FALSE))</f>
        <v/>
      </c>
    </row>
    <row r="40" spans="2:8" ht="61.5" customHeight="1">
      <c r="B40" s="70" t="str">
        <f>IF('5. Monitoramento'!B39="","",'5. Monitoramento'!B39)</f>
        <v/>
      </c>
      <c r="C40" s="66" t="str">
        <f>IF($B40="","",VLOOKUP('4. Matriz'!$B40,'2. Gerenciamento'!$C$5:$U$54,3,FALSE))</f>
        <v/>
      </c>
      <c r="D40" s="66" t="str">
        <f>IF($B40="","",VLOOKUP('4. Matriz'!$B40,'2. Gerenciamento'!$C$5:$U$54,4,FALSE))</f>
        <v/>
      </c>
      <c r="E40" s="66" t="str">
        <f>IF($B40="","",VLOOKUP('4. Matriz'!$B40,'2. Gerenciamento'!$C$5:$U$54,5,FALSE))</f>
        <v/>
      </c>
      <c r="F40" s="65" t="str">
        <f>IF($B40="","",VLOOKUP('4. Matriz'!$B40,'2. Gerenciamento'!$C$5:$U$54,18,FALSE))</f>
        <v/>
      </c>
      <c r="G40" s="76" t="str">
        <f>IF($B40="","",VLOOKUP($B40,'2. Gerenciamento'!$C$5:$AC$54,23,FALSE))</f>
        <v/>
      </c>
      <c r="H40" s="76" t="str">
        <f>IF($B40="","",VLOOKUP($B40,'2. Gerenciamento'!$C$5:$AC$54,24,FALSE))</f>
        <v/>
      </c>
    </row>
    <row r="41" spans="2:8" ht="61.5" customHeight="1">
      <c r="B41" s="70" t="str">
        <f>IF('5. Monitoramento'!B40="","",'5. Monitoramento'!B40)</f>
        <v/>
      </c>
      <c r="C41" s="66" t="str">
        <f>IF($B41="","",VLOOKUP('4. Matriz'!$B41,'2. Gerenciamento'!$C$5:$U$54,3,FALSE))</f>
        <v/>
      </c>
      <c r="D41" s="66" t="str">
        <f>IF($B41="","",VLOOKUP('4. Matriz'!$B41,'2. Gerenciamento'!$C$5:$U$54,4,FALSE))</f>
        <v/>
      </c>
      <c r="E41" s="66" t="str">
        <f>IF($B41="","",VLOOKUP('4. Matriz'!$B41,'2. Gerenciamento'!$C$5:$U$54,5,FALSE))</f>
        <v/>
      </c>
      <c r="F41" s="65" t="str">
        <f>IF($B41="","",VLOOKUP('4. Matriz'!$B41,'2. Gerenciamento'!$C$5:$U$54,18,FALSE))</f>
        <v/>
      </c>
      <c r="G41" s="76" t="str">
        <f>IF($B41="","",VLOOKUP($B41,'2. Gerenciamento'!$C$5:$AC$54,23,FALSE))</f>
        <v/>
      </c>
      <c r="H41" s="76" t="str">
        <f>IF($B41="","",VLOOKUP($B41,'2. Gerenciamento'!$C$5:$AC$54,24,FALSE))</f>
        <v/>
      </c>
    </row>
    <row r="42" spans="2:8" ht="61.5" customHeight="1">
      <c r="B42" s="70" t="str">
        <f>IF('5. Monitoramento'!B41="","",'5. Monitoramento'!B41)</f>
        <v/>
      </c>
      <c r="C42" s="66" t="str">
        <f>IF($B42="","",VLOOKUP('4. Matriz'!$B42,'2. Gerenciamento'!$C$5:$U$54,3,FALSE))</f>
        <v/>
      </c>
      <c r="D42" s="66" t="str">
        <f>IF($B42="","",VLOOKUP('4. Matriz'!$B42,'2. Gerenciamento'!$C$5:$U$54,4,FALSE))</f>
        <v/>
      </c>
      <c r="E42" s="66" t="str">
        <f>IF($B42="","",VLOOKUP('4. Matriz'!$B42,'2. Gerenciamento'!$C$5:$U$54,5,FALSE))</f>
        <v/>
      </c>
      <c r="F42" s="65" t="str">
        <f>IF($B42="","",VLOOKUP('4. Matriz'!$B42,'2. Gerenciamento'!$C$5:$U$54,18,FALSE))</f>
        <v/>
      </c>
      <c r="G42" s="76" t="str">
        <f>IF($B42="","",VLOOKUP($B42,'2. Gerenciamento'!$C$5:$AC$54,23,FALSE))</f>
        <v/>
      </c>
      <c r="H42" s="76" t="str">
        <f>IF($B42="","",VLOOKUP($B42,'2. Gerenciamento'!$C$5:$AC$54,24,FALSE))</f>
        <v/>
      </c>
    </row>
    <row r="43" spans="2:8" ht="61.5" customHeight="1">
      <c r="B43" s="70" t="str">
        <f>IF('5. Monitoramento'!B42="","",'5. Monitoramento'!B42)</f>
        <v/>
      </c>
      <c r="C43" s="66" t="str">
        <f>IF($B43="","",VLOOKUP('4. Matriz'!$B43,'2. Gerenciamento'!$C$5:$U$54,3,FALSE))</f>
        <v/>
      </c>
      <c r="D43" s="66" t="str">
        <f>IF($B43="","",VLOOKUP('4. Matriz'!$B43,'2. Gerenciamento'!$C$5:$U$54,4,FALSE))</f>
        <v/>
      </c>
      <c r="E43" s="66" t="str">
        <f>IF($B43="","",VLOOKUP('4. Matriz'!$B43,'2. Gerenciamento'!$C$5:$U$54,5,FALSE))</f>
        <v/>
      </c>
      <c r="F43" s="65" t="str">
        <f>IF($B43="","",VLOOKUP('4. Matriz'!$B43,'2. Gerenciamento'!$C$5:$U$54,18,FALSE))</f>
        <v/>
      </c>
      <c r="G43" s="76" t="str">
        <f>IF($B43="","",VLOOKUP($B43,'2. Gerenciamento'!$C$5:$AC$54,23,FALSE))</f>
        <v/>
      </c>
      <c r="H43" s="76" t="str">
        <f>IF($B43="","",VLOOKUP($B43,'2. Gerenciamento'!$C$5:$AC$54,24,FALSE))</f>
        <v/>
      </c>
    </row>
    <row r="44" spans="2:8" ht="61.5" customHeight="1">
      <c r="B44" s="70" t="str">
        <f>IF('5. Monitoramento'!B43="","",'5. Monitoramento'!B43)</f>
        <v/>
      </c>
      <c r="C44" s="66" t="str">
        <f>IF($B44="","",VLOOKUP('4. Matriz'!$B44,'2. Gerenciamento'!$C$5:$U$54,3,FALSE))</f>
        <v/>
      </c>
      <c r="D44" s="66" t="str">
        <f>IF($B44="","",VLOOKUP('4. Matriz'!$B44,'2. Gerenciamento'!$C$5:$U$54,4,FALSE))</f>
        <v/>
      </c>
      <c r="E44" s="66" t="str">
        <f>IF($B44="","",VLOOKUP('4. Matriz'!$B44,'2. Gerenciamento'!$C$5:$U$54,5,FALSE))</f>
        <v/>
      </c>
      <c r="F44" s="65" t="str">
        <f>IF($B44="","",VLOOKUP('4. Matriz'!$B44,'2. Gerenciamento'!$C$5:$U$54,18,FALSE))</f>
        <v/>
      </c>
      <c r="G44" s="76" t="str">
        <f>IF($B44="","",VLOOKUP($B44,'2. Gerenciamento'!$C$5:$AC$54,23,FALSE))</f>
        <v/>
      </c>
      <c r="H44" s="76" t="str">
        <f>IF($B44="","",VLOOKUP($B44,'2. Gerenciamento'!$C$5:$AC$54,24,FALSE))</f>
        <v/>
      </c>
    </row>
    <row r="45" spans="2:8" ht="61.5" customHeight="1">
      <c r="B45" s="70" t="str">
        <f>IF('5. Monitoramento'!B44="","",'5. Monitoramento'!B44)</f>
        <v/>
      </c>
      <c r="C45" s="66" t="str">
        <f>IF($B45="","",VLOOKUP('4. Matriz'!$B45,'2. Gerenciamento'!$C$5:$U$54,3,FALSE))</f>
        <v/>
      </c>
      <c r="D45" s="66" t="str">
        <f>IF($B45="","",VLOOKUP('4. Matriz'!$B45,'2. Gerenciamento'!$C$5:$U$54,4,FALSE))</f>
        <v/>
      </c>
      <c r="E45" s="66" t="str">
        <f>IF($B45="","",VLOOKUP('4. Matriz'!$B45,'2. Gerenciamento'!$C$5:$U$54,5,FALSE))</f>
        <v/>
      </c>
      <c r="F45" s="65" t="str">
        <f>IF($B45="","",VLOOKUP('4. Matriz'!$B45,'2. Gerenciamento'!$C$5:$U$54,18,FALSE))</f>
        <v/>
      </c>
      <c r="G45" s="76" t="str">
        <f>IF($B45="","",VLOOKUP($B45,'2. Gerenciamento'!$C$5:$AC$54,23,FALSE))</f>
        <v/>
      </c>
      <c r="H45" s="76" t="str">
        <f>IF($B45="","",VLOOKUP($B45,'2. Gerenciamento'!$C$5:$AC$54,24,FALSE))</f>
        <v/>
      </c>
    </row>
    <row r="46" spans="2:8" ht="61.5" customHeight="1">
      <c r="B46" s="70" t="str">
        <f>IF('5. Monitoramento'!B45="","",'5. Monitoramento'!B45)</f>
        <v/>
      </c>
      <c r="C46" s="66" t="str">
        <f>IF($B46="","",VLOOKUP('4. Matriz'!$B46,'2. Gerenciamento'!$C$5:$U$54,3,FALSE))</f>
        <v/>
      </c>
      <c r="D46" s="66" t="str">
        <f>IF($B46="","",VLOOKUP('4. Matriz'!$B46,'2. Gerenciamento'!$C$5:$U$54,4,FALSE))</f>
        <v/>
      </c>
      <c r="E46" s="66" t="str">
        <f>IF($B46="","",VLOOKUP('4. Matriz'!$B46,'2. Gerenciamento'!$C$5:$U$54,5,FALSE))</f>
        <v/>
      </c>
      <c r="F46" s="65" t="str">
        <f>IF($B46="","",VLOOKUP('4. Matriz'!$B46,'2. Gerenciamento'!$C$5:$U$54,18,FALSE))</f>
        <v/>
      </c>
      <c r="G46" s="76" t="str">
        <f>IF($B46="","",VLOOKUP($B46,'2. Gerenciamento'!$C$5:$AC$54,23,FALSE))</f>
        <v/>
      </c>
      <c r="H46" s="76" t="str">
        <f>IF($B46="","",VLOOKUP($B46,'2. Gerenciamento'!$C$5:$AC$54,24,FALSE))</f>
        <v/>
      </c>
    </row>
    <row r="47" spans="2:8" ht="61.5" customHeight="1">
      <c r="B47" s="70" t="str">
        <f>IF('5. Monitoramento'!B46="","",'5. Monitoramento'!B46)</f>
        <v/>
      </c>
      <c r="C47" s="66" t="str">
        <f>IF($B47="","",VLOOKUP('4. Matriz'!$B47,'2. Gerenciamento'!$C$5:$U$54,3,FALSE))</f>
        <v/>
      </c>
      <c r="D47" s="66" t="str">
        <f>IF($B47="","",VLOOKUP('4. Matriz'!$B47,'2. Gerenciamento'!$C$5:$U$54,4,FALSE))</f>
        <v/>
      </c>
      <c r="E47" s="66" t="str">
        <f>IF($B47="","",VLOOKUP('4. Matriz'!$B47,'2. Gerenciamento'!$C$5:$U$54,5,FALSE))</f>
        <v/>
      </c>
      <c r="F47" s="65" t="str">
        <f>IF($B47="","",VLOOKUP('4. Matriz'!$B47,'2. Gerenciamento'!$C$5:$U$54,18,FALSE))</f>
        <v/>
      </c>
      <c r="G47" s="76" t="str">
        <f>IF($B47="","",VLOOKUP($B47,'2. Gerenciamento'!$C$5:$AC$54,23,FALSE))</f>
        <v/>
      </c>
      <c r="H47" s="76" t="str">
        <f>IF($B47="","",VLOOKUP($B47,'2. Gerenciamento'!$C$5:$AC$54,24,FALSE))</f>
        <v/>
      </c>
    </row>
    <row r="48" spans="2:8" ht="61.5" customHeight="1">
      <c r="B48" s="70" t="str">
        <f>IF('5. Monitoramento'!B47="","",'5. Monitoramento'!B47)</f>
        <v/>
      </c>
      <c r="C48" s="66" t="str">
        <f>IF($B48="","",VLOOKUP('4. Matriz'!$B48,'2. Gerenciamento'!$C$5:$U$54,3,FALSE))</f>
        <v/>
      </c>
      <c r="D48" s="66" t="str">
        <f>IF($B48="","",VLOOKUP('4. Matriz'!$B48,'2. Gerenciamento'!$C$5:$U$54,4,FALSE))</f>
        <v/>
      </c>
      <c r="E48" s="66" t="str">
        <f>IF($B48="","",VLOOKUP('4. Matriz'!$B48,'2. Gerenciamento'!$C$5:$U$54,5,FALSE))</f>
        <v/>
      </c>
      <c r="F48" s="65" t="str">
        <f>IF($B48="","",VLOOKUP('4. Matriz'!$B48,'2. Gerenciamento'!$C$5:$U$54,18,FALSE))</f>
        <v/>
      </c>
      <c r="G48" s="76" t="str">
        <f>IF($B48="","",VLOOKUP($B48,'2. Gerenciamento'!$C$5:$AC$54,23,FALSE))</f>
        <v/>
      </c>
      <c r="H48" s="76" t="str">
        <f>IF($B48="","",VLOOKUP($B48,'2. Gerenciamento'!$C$5:$AC$54,24,FALSE))</f>
        <v/>
      </c>
    </row>
    <row r="49" spans="2:8" ht="61.5" customHeight="1">
      <c r="B49" s="70" t="str">
        <f>IF('5. Monitoramento'!B48="","",'5. Monitoramento'!B48)</f>
        <v/>
      </c>
      <c r="C49" s="66" t="str">
        <f>IF($B49="","",VLOOKUP('4. Matriz'!$B49,'2. Gerenciamento'!$C$5:$U$54,3,FALSE))</f>
        <v/>
      </c>
      <c r="D49" s="66" t="str">
        <f>IF($B49="","",VLOOKUP('4. Matriz'!$B49,'2. Gerenciamento'!$C$5:$U$54,4,FALSE))</f>
        <v/>
      </c>
      <c r="E49" s="66" t="str">
        <f>IF($B49="","",VLOOKUP('4. Matriz'!$B49,'2. Gerenciamento'!$C$5:$U$54,5,FALSE))</f>
        <v/>
      </c>
      <c r="F49" s="65" t="str">
        <f>IF($B49="","",VLOOKUP('4. Matriz'!$B49,'2. Gerenciamento'!$C$5:$U$54,18,FALSE))</f>
        <v/>
      </c>
      <c r="G49" s="76" t="str">
        <f>IF($B49="","",VLOOKUP($B49,'2. Gerenciamento'!$C$5:$AC$54,23,FALSE))</f>
        <v/>
      </c>
      <c r="H49" s="76" t="str">
        <f>IF($B49="","",VLOOKUP($B49,'2. Gerenciamento'!$C$5:$AC$54,24,FALSE))</f>
        <v/>
      </c>
    </row>
    <row r="50" spans="2:8" ht="61.5" customHeight="1">
      <c r="B50" s="70" t="str">
        <f>IF('5. Monitoramento'!B49="","",'5. Monitoramento'!B49)</f>
        <v/>
      </c>
      <c r="C50" s="66" t="str">
        <f>IF($B50="","",VLOOKUP('4. Matriz'!$B50,'2. Gerenciamento'!$C$5:$U$54,3,FALSE))</f>
        <v/>
      </c>
      <c r="D50" s="66" t="str">
        <f>IF($B50="","",VLOOKUP('4. Matriz'!$B50,'2. Gerenciamento'!$C$5:$U$54,4,FALSE))</f>
        <v/>
      </c>
      <c r="E50" s="66" t="str">
        <f>IF($B50="","",VLOOKUP('4. Matriz'!$B50,'2. Gerenciamento'!$C$5:$U$54,5,FALSE))</f>
        <v/>
      </c>
      <c r="F50" s="65" t="str">
        <f>IF($B50="","",VLOOKUP('4. Matriz'!$B50,'2. Gerenciamento'!$C$5:$U$54,18,FALSE))</f>
        <v/>
      </c>
      <c r="G50" s="76" t="str">
        <f>IF($B50="","",VLOOKUP($B50,'2. Gerenciamento'!$C$5:$AC$54,23,FALSE))</f>
        <v/>
      </c>
      <c r="H50" s="76" t="str">
        <f>IF($B50="","",VLOOKUP($B50,'2. Gerenciamento'!$C$5:$AC$54,24,FALSE))</f>
        <v/>
      </c>
    </row>
    <row r="51" spans="2:8" ht="61.5" customHeight="1">
      <c r="B51" s="70" t="str">
        <f>IF('5. Monitoramento'!B50="","",'5. Monitoramento'!B50)</f>
        <v/>
      </c>
      <c r="C51" s="66" t="str">
        <f>IF($B51="","",VLOOKUP('4. Matriz'!$B51,'2. Gerenciamento'!$C$5:$U$54,3,FALSE))</f>
        <v/>
      </c>
      <c r="D51" s="66" t="str">
        <f>IF($B51="","",VLOOKUP('4. Matriz'!$B51,'2. Gerenciamento'!$C$5:$U$54,4,FALSE))</f>
        <v/>
      </c>
      <c r="E51" s="66" t="str">
        <f>IF($B51="","",VLOOKUP('4. Matriz'!$B51,'2. Gerenciamento'!$C$5:$U$54,5,FALSE))</f>
        <v/>
      </c>
      <c r="F51" s="65" t="str">
        <f>IF($B51="","",VLOOKUP('4. Matriz'!$B51,'2. Gerenciamento'!$C$5:$U$54,18,FALSE))</f>
        <v/>
      </c>
      <c r="G51" s="76" t="str">
        <f>IF($B51="","",VLOOKUP($B51,'2. Gerenciamento'!$C$5:$AC$54,23,FALSE))</f>
        <v/>
      </c>
      <c r="H51" s="76" t="str">
        <f>IF($B51="","",VLOOKUP($B51,'2. Gerenciamento'!$C$5:$AC$54,24,FALSE))</f>
        <v/>
      </c>
    </row>
    <row r="52" spans="2:8" ht="61.5" customHeight="1">
      <c r="B52" s="70" t="str">
        <f>IF('5. Monitoramento'!B51="","",'5. Monitoramento'!B51)</f>
        <v/>
      </c>
      <c r="C52" s="66" t="str">
        <f>IF($B52="","",VLOOKUP('4. Matriz'!$B52,'2. Gerenciamento'!$C$5:$U$54,3,FALSE))</f>
        <v/>
      </c>
      <c r="D52" s="66" t="str">
        <f>IF($B52="","",VLOOKUP('4. Matriz'!$B52,'2. Gerenciamento'!$C$5:$U$54,4,FALSE))</f>
        <v/>
      </c>
      <c r="E52" s="66" t="str">
        <f>IF($B52="","",VLOOKUP('4. Matriz'!$B52,'2. Gerenciamento'!$C$5:$U$54,5,FALSE))</f>
        <v/>
      </c>
      <c r="F52" s="65" t="str">
        <f>IF($B52="","",VLOOKUP('4. Matriz'!$B52,'2. Gerenciamento'!$C$5:$U$54,18,FALSE))</f>
        <v/>
      </c>
      <c r="G52" s="76" t="str">
        <f>IF($B52="","",VLOOKUP($B52,'2. Gerenciamento'!$C$5:$AC$54,23,FALSE))</f>
        <v/>
      </c>
      <c r="H52" s="76" t="str">
        <f>IF($B52="","",VLOOKUP($B52,'2. Gerenciamento'!$C$5:$AC$54,24,FALSE))</f>
        <v/>
      </c>
    </row>
    <row r="53" spans="2:8" ht="61.5" customHeight="1">
      <c r="B53" s="70" t="str">
        <f>IF('5. Monitoramento'!B52="","",'5. Monitoramento'!B52)</f>
        <v/>
      </c>
      <c r="C53" s="66" t="str">
        <f>IF($B53="","",VLOOKUP('4. Matriz'!$B53,'2. Gerenciamento'!$C$5:$U$54,3,FALSE))</f>
        <v/>
      </c>
      <c r="D53" s="66" t="str">
        <f>IF($B53="","",VLOOKUP('4. Matriz'!$B53,'2. Gerenciamento'!$C$5:$U$54,4,FALSE))</f>
        <v/>
      </c>
      <c r="E53" s="66" t="str">
        <f>IF($B53="","",VLOOKUP('4. Matriz'!$B53,'2. Gerenciamento'!$C$5:$U$54,5,FALSE))</f>
        <v/>
      </c>
      <c r="F53" s="65" t="str">
        <f>IF($B53="","",VLOOKUP('4. Matriz'!$B53,'2. Gerenciamento'!$C$5:$U$54,18,FALSE))</f>
        <v/>
      </c>
      <c r="G53" s="76" t="str">
        <f>IF($B53="","",VLOOKUP($B53,'2. Gerenciamento'!$C$5:$AC$54,23,FALSE))</f>
        <v/>
      </c>
      <c r="H53" s="76" t="str">
        <f>IF($B53="","",VLOOKUP($B53,'2. Gerenciamento'!$C$5:$AC$54,24,FALSE))</f>
        <v/>
      </c>
    </row>
    <row r="54" spans="2:8" ht="61.5" customHeight="1">
      <c r="B54" s="70" t="str">
        <f>IF('5. Monitoramento'!B53="","",'5. Monitoramento'!B53)</f>
        <v/>
      </c>
      <c r="C54" s="66" t="str">
        <f>IF($B54="","",VLOOKUP('4. Matriz'!$B54,'2. Gerenciamento'!$C$5:$U$54,3,FALSE))</f>
        <v/>
      </c>
      <c r="D54" s="66" t="str">
        <f>IF($B54="","",VLOOKUP('4. Matriz'!$B54,'2. Gerenciamento'!$C$5:$U$54,4,FALSE))</f>
        <v/>
      </c>
      <c r="E54" s="66" t="str">
        <f>IF($B54="","",VLOOKUP('4. Matriz'!$B54,'2. Gerenciamento'!$C$5:$U$54,5,FALSE))</f>
        <v/>
      </c>
      <c r="F54" s="65" t="str">
        <f>IF($B54="","",VLOOKUP('4. Matriz'!$B54,'2. Gerenciamento'!$C$5:$U$54,18,FALSE))</f>
        <v/>
      </c>
      <c r="G54" s="76" t="str">
        <f>IF($B54="","",VLOOKUP($B54,'2. Gerenciamento'!$C$5:$AC$54,23,FALSE))</f>
        <v/>
      </c>
      <c r="H54" s="76" t="str">
        <f>IF($B54="","",VLOOKUP($B54,'2. Gerenciamento'!$C$5:$AC$54,24,FALSE))</f>
        <v/>
      </c>
    </row>
  </sheetData>
  <mergeCells count="6">
    <mergeCell ref="B2:H2"/>
    <mergeCell ref="B3:B4"/>
    <mergeCell ref="C3:E3"/>
    <mergeCell ref="F3:F4"/>
    <mergeCell ref="G3:G4"/>
    <mergeCell ref="H3:H4"/>
  </mergeCells>
  <conditionalFormatting sqref="F5:F54">
    <cfRule type="cellIs" dxfId="20" priority="1" operator="equal">
      <formula>"CRÍTICO"</formula>
    </cfRule>
  </conditionalFormatting>
  <conditionalFormatting sqref="F5:F54">
    <cfRule type="cellIs" dxfId="19" priority="2" operator="equal">
      <formula>"MUITO ALTO"</formula>
    </cfRule>
  </conditionalFormatting>
  <conditionalFormatting sqref="F5:F54">
    <cfRule type="cellIs" dxfId="18" priority="3" operator="equal">
      <formula>"ALTO"</formula>
    </cfRule>
  </conditionalFormatting>
  <conditionalFormatting sqref="F5:F54">
    <cfRule type="cellIs" dxfId="17" priority="4" operator="equal">
      <formula>"MÉDIO"</formula>
    </cfRule>
  </conditionalFormatting>
  <conditionalFormatting sqref="F5:F54">
    <cfRule type="cellIs" dxfId="16" priority="5" operator="equal">
      <formula>"BAIXO"</formula>
    </cfRule>
  </conditionalFormatting>
  <conditionalFormatting sqref="F5:F54">
    <cfRule type="cellIs" dxfId="15" priority="6" operator="equal">
      <formula>"MUITO BAIXO"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'2. Gerenciamento'!$C$5:$C$54</xm:f>
          </x14:formula1>
          <xm:sqref>B5:B54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outlinePr summaryBelow="0" summaryRight="0"/>
    <pageSetUpPr fitToPage="1"/>
  </sheetPr>
  <dimension ref="A1:Q55"/>
  <sheetViews>
    <sheetView showGridLines="0" zoomScaleNormal="100" workbookViewId="0">
      <pane xSplit="9" topLeftCell="J1" activePane="topRight" state="frozen"/>
      <selection pane="topRight" activeCell="B4" sqref="B4"/>
    </sheetView>
  </sheetViews>
  <sheetFormatPr defaultColWidth="12.5703125" defaultRowHeight="12.75"/>
  <cols>
    <col min="1" max="1" width="3.42578125" style="15" customWidth="1"/>
    <col min="2" max="2" width="8.7109375" style="58" bestFit="1" customWidth="1"/>
    <col min="3" max="3" width="16.28515625" style="15" bestFit="1" customWidth="1"/>
    <col min="4" max="4" width="30.85546875" style="15" customWidth="1"/>
    <col min="5" max="5" width="24.5703125" style="15" customWidth="1"/>
    <col min="6" max="6" width="31.140625" style="15" customWidth="1"/>
    <col min="7" max="7" width="10" style="15" customWidth="1"/>
    <col min="8" max="8" width="11.140625" style="15" bestFit="1" customWidth="1"/>
    <col min="9" max="9" width="30.5703125" style="15" customWidth="1"/>
    <col min="10" max="10" width="14.5703125" style="15" customWidth="1"/>
    <col min="11" max="11" width="15.5703125" style="15" customWidth="1"/>
    <col min="12" max="13" width="12.85546875" style="15" bestFit="1" customWidth="1"/>
    <col min="14" max="14" width="14.7109375" style="15" bestFit="1" customWidth="1"/>
    <col min="15" max="15" width="58.28515625" style="15" customWidth="1"/>
    <col min="16" max="16" width="23.5703125" style="15" customWidth="1"/>
    <col min="17" max="16384" width="12.5703125" style="15"/>
  </cols>
  <sheetData>
    <row r="1" spans="1:17" s="21" customFormat="1">
      <c r="A1" s="18"/>
      <c r="E1" s="51"/>
      <c r="F1" s="50"/>
      <c r="G1" s="19"/>
      <c r="H1" s="19"/>
      <c r="I1" s="20"/>
    </row>
    <row r="2" spans="1:17" s="21" customFormat="1">
      <c r="A2" s="22"/>
      <c r="B2" s="248" t="s">
        <v>97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50"/>
      <c r="Q2" s="23"/>
    </row>
    <row r="3" spans="1:17" s="21" customFormat="1" ht="38.25">
      <c r="A3" s="22"/>
      <c r="B3" s="205" t="s">
        <v>142</v>
      </c>
      <c r="C3" s="1" t="s">
        <v>0</v>
      </c>
      <c r="D3" s="1" t="s">
        <v>104</v>
      </c>
      <c r="E3" s="1" t="s">
        <v>9</v>
      </c>
      <c r="F3" s="1" t="s">
        <v>67</v>
      </c>
      <c r="G3" s="1" t="s">
        <v>12</v>
      </c>
      <c r="H3" s="78" t="s">
        <v>87</v>
      </c>
      <c r="I3" s="1" t="s">
        <v>88</v>
      </c>
      <c r="J3" s="1" t="s">
        <v>89</v>
      </c>
      <c r="K3" s="1" t="s">
        <v>90</v>
      </c>
      <c r="L3" s="1" t="s">
        <v>91</v>
      </c>
      <c r="M3" s="1" t="s">
        <v>92</v>
      </c>
      <c r="N3" s="1" t="s">
        <v>111</v>
      </c>
      <c r="O3" s="1" t="s">
        <v>112</v>
      </c>
      <c r="P3" s="1" t="s">
        <v>113</v>
      </c>
    </row>
    <row r="4" spans="1:17">
      <c r="A4" s="2"/>
      <c r="B4" s="56"/>
      <c r="C4" s="59" t="str">
        <f>IF($B4="","",VLOOKUP($B4,'2. Gerenciamento'!$C:$H,2,0))</f>
        <v/>
      </c>
      <c r="D4" s="59" t="str">
        <f>IF($B4="","",VLOOKUP($B4,'2. Gerenciamento'!$C:$H,3,0))</f>
        <v/>
      </c>
      <c r="E4" s="59" t="str">
        <f>IF($B4="","",VLOOKUP($B4,'2. Gerenciamento'!$C:$H,4,0))</f>
        <v/>
      </c>
      <c r="F4" s="59" t="str">
        <f>IF($B4="","",VLOOKUP($B4,'2. Gerenciamento'!$C:$H,5,0))</f>
        <v/>
      </c>
      <c r="G4" s="59" t="str">
        <f>IF(B4="","",VLOOKUP(B4,'2. Gerenciamento'!C:AC,18,0))</f>
        <v/>
      </c>
      <c r="H4" s="74" t="str">
        <f>IF(B4="","",VLOOKUP(B4,'2. Gerenciamento'!C:AC,21,0))</f>
        <v/>
      </c>
      <c r="I4" s="73" t="str">
        <f>IF($B4="","",VLOOKUP($B4,'2. Gerenciamento'!$C:$AC,23,0))</f>
        <v/>
      </c>
      <c r="J4" s="73" t="str">
        <f>IF($B4="","",VLOOKUP($B4,'2. Gerenciamento'!$C:$AC,24,0))</f>
        <v/>
      </c>
      <c r="K4" s="73" t="str">
        <f>IF($B4="","",VLOOKUP($B4,'2. Gerenciamento'!$C:$AC,25,0))</f>
        <v/>
      </c>
      <c r="L4" s="77" t="str">
        <f>IF($B4="","",VLOOKUP($B4,'2. Gerenciamento'!$C:$AC,26,0))</f>
        <v/>
      </c>
      <c r="M4" s="77" t="str">
        <f>IF($B4="","",VLOOKUP($B4,'2. Gerenciamento'!$C:$AC,27,0))</f>
        <v/>
      </c>
      <c r="N4" s="17"/>
      <c r="O4" s="16"/>
      <c r="P4" s="16"/>
    </row>
    <row r="5" spans="1:17">
      <c r="A5" s="2"/>
      <c r="B5" s="56"/>
      <c r="C5" s="59" t="str">
        <f>IF($B5="","",VLOOKUP($B5,'2. Gerenciamento'!$C:$H,2,0))</f>
        <v/>
      </c>
      <c r="D5" s="59" t="str">
        <f>IF($B5="","",VLOOKUP($B5,'2. Gerenciamento'!$C:$H,3,0))</f>
        <v/>
      </c>
      <c r="E5" s="59" t="str">
        <f>IF($B5="","",VLOOKUP($B5,'2. Gerenciamento'!$C:$H,4,0))</f>
        <v/>
      </c>
      <c r="F5" s="59" t="str">
        <f>IF($B5="","",VLOOKUP($B5,'2. Gerenciamento'!$C:$H,5,0))</f>
        <v/>
      </c>
      <c r="G5" s="59" t="str">
        <f>IF(B5="","",VLOOKUP(B5,'2. Gerenciamento'!C:T,18,0))</f>
        <v/>
      </c>
      <c r="H5" s="74" t="str">
        <f>IF(B5="","",VLOOKUP(B5,'2. Gerenciamento'!C:AC,21,0))</f>
        <v/>
      </c>
      <c r="I5" s="73" t="str">
        <f>IF($B5="","",VLOOKUP($B5,'2. Gerenciamento'!$C:$AC,23,0))</f>
        <v/>
      </c>
      <c r="J5" s="73" t="str">
        <f>IF($B5="","",VLOOKUP($B5,'2. Gerenciamento'!$C:$AC,24,0))</f>
        <v/>
      </c>
      <c r="K5" s="73" t="str">
        <f>IF($B5="","",VLOOKUP($B5,'2. Gerenciamento'!$C:$AC,25,0))</f>
        <v/>
      </c>
      <c r="L5" s="77" t="str">
        <f>IF($B5="","",VLOOKUP($B5,'2. Gerenciamento'!$C:$AC,26,0))</f>
        <v/>
      </c>
      <c r="M5" s="77" t="str">
        <f>IF($B5="","",VLOOKUP($B5,'2. Gerenciamento'!$C:$AC,27,0))</f>
        <v/>
      </c>
      <c r="N5" s="16"/>
      <c r="O5" s="16"/>
      <c r="P5" s="16"/>
    </row>
    <row r="6" spans="1:17">
      <c r="A6" s="2"/>
      <c r="B6" s="56"/>
      <c r="C6" s="59" t="str">
        <f>IF($B6="","",VLOOKUP($B6,'2. Gerenciamento'!$C:$H,2,0))</f>
        <v/>
      </c>
      <c r="D6" s="59" t="str">
        <f>IF($B6="","",VLOOKUP($B6,'2. Gerenciamento'!$C:$H,3,0))</f>
        <v/>
      </c>
      <c r="E6" s="59" t="str">
        <f>IF($B6="","",VLOOKUP($B6,'2. Gerenciamento'!$C:$H,4,0))</f>
        <v/>
      </c>
      <c r="F6" s="59" t="str">
        <f>IF($B6="","",VLOOKUP($B6,'2. Gerenciamento'!$C:$H,5,0))</f>
        <v/>
      </c>
      <c r="G6" s="59" t="str">
        <f>IF(B6="","",VLOOKUP(B6,'2. Gerenciamento'!C:T,18,0))</f>
        <v/>
      </c>
      <c r="H6" s="74" t="str">
        <f>IF(B6="","",VLOOKUP(B6,'2. Gerenciamento'!C:AC,21,0))</f>
        <v/>
      </c>
      <c r="I6" s="73" t="str">
        <f>IF($B6="","",VLOOKUP($B6,'2. Gerenciamento'!$C:$AC,23,0))</f>
        <v/>
      </c>
      <c r="J6" s="73" t="str">
        <f>IF($B6="","",VLOOKUP($B6,'2. Gerenciamento'!$C:$AC,24,0))</f>
        <v/>
      </c>
      <c r="K6" s="73" t="str">
        <f>IF($B6="","",VLOOKUP($B6,'2. Gerenciamento'!$C:$AC,25,0))</f>
        <v/>
      </c>
      <c r="L6" s="77" t="str">
        <f>IF($B6="","",VLOOKUP($B6,'2. Gerenciamento'!$C:$AC,26,0))</f>
        <v/>
      </c>
      <c r="M6" s="77" t="str">
        <f>IF($B6="","",VLOOKUP($B6,'2. Gerenciamento'!$C:$AC,27,0))</f>
        <v/>
      </c>
      <c r="N6" s="17"/>
      <c r="O6" s="16"/>
      <c r="P6" s="16"/>
    </row>
    <row r="7" spans="1:17">
      <c r="A7" s="2"/>
      <c r="B7" s="56"/>
      <c r="C7" s="59" t="str">
        <f>IF($B7="","",VLOOKUP($B7,'2. Gerenciamento'!$C:$H,2,0))</f>
        <v/>
      </c>
      <c r="D7" s="59" t="str">
        <f>IF($B7="","",VLOOKUP($B7,'2. Gerenciamento'!$C:$H,3,0))</f>
        <v/>
      </c>
      <c r="E7" s="59" t="str">
        <f>IF($B7="","",VLOOKUP($B7,'2. Gerenciamento'!$C:$H,4,0))</f>
        <v/>
      </c>
      <c r="F7" s="59" t="str">
        <f>IF($B7="","",VLOOKUP($B7,'2. Gerenciamento'!$C:$H,5,0))</f>
        <v/>
      </c>
      <c r="G7" s="59" t="str">
        <f>IF(B7="","",VLOOKUP(B7,'2. Gerenciamento'!C:T,18,0))</f>
        <v/>
      </c>
      <c r="H7" s="74" t="str">
        <f>IF(B7="","",VLOOKUP(B7,'2. Gerenciamento'!C:AC,21,0))</f>
        <v/>
      </c>
      <c r="I7" s="73" t="str">
        <f>IF($B7="","",VLOOKUP($B7,'2. Gerenciamento'!$C:$AC,23,0))</f>
        <v/>
      </c>
      <c r="J7" s="73" t="str">
        <f>IF($B7="","",VLOOKUP($B7,'2. Gerenciamento'!$C:$AC,24,0))</f>
        <v/>
      </c>
      <c r="K7" s="73" t="str">
        <f>IF($B7="","",VLOOKUP($B7,'2. Gerenciamento'!$C:$AC,25,0))</f>
        <v/>
      </c>
      <c r="L7" s="77" t="str">
        <f>IF($B7="","",VLOOKUP($B7,'2. Gerenciamento'!$C:$AC,26,0))</f>
        <v/>
      </c>
      <c r="M7" s="77" t="str">
        <f>IF($B7="","",VLOOKUP($B7,'2. Gerenciamento'!$C:$AC,27,0))</f>
        <v/>
      </c>
      <c r="N7" s="17"/>
      <c r="O7" s="16"/>
      <c r="P7" s="16"/>
    </row>
    <row r="8" spans="1:17">
      <c r="A8" s="2"/>
      <c r="B8" s="56"/>
      <c r="C8" s="59" t="str">
        <f>IF($B8="","",VLOOKUP($B8,'2. Gerenciamento'!$C:$H,2,0))</f>
        <v/>
      </c>
      <c r="D8" s="59" t="str">
        <f>IF($B8="","",VLOOKUP($B8,'2. Gerenciamento'!$C:$H,3,0))</f>
        <v/>
      </c>
      <c r="E8" s="59" t="str">
        <f>IF($B8="","",VLOOKUP($B8,'2. Gerenciamento'!$C:$H,4,0))</f>
        <v/>
      </c>
      <c r="F8" s="59" t="str">
        <f>IF($B8="","",VLOOKUP($B8,'2. Gerenciamento'!$C:$H,5,0))</f>
        <v/>
      </c>
      <c r="G8" s="59" t="str">
        <f>IF(B8="","",VLOOKUP(B8,'2. Gerenciamento'!C:T,18,0))</f>
        <v/>
      </c>
      <c r="H8" s="74" t="str">
        <f>IF(B8="","",VLOOKUP(B8,'2. Gerenciamento'!C:AC,21,0))</f>
        <v/>
      </c>
      <c r="I8" s="73" t="str">
        <f>IF($B8="","",VLOOKUP($B8,'2. Gerenciamento'!$C:$AC,23,0))</f>
        <v/>
      </c>
      <c r="J8" s="73" t="str">
        <f>IF($B8="","",VLOOKUP($B8,'2. Gerenciamento'!$C:$AC,24,0))</f>
        <v/>
      </c>
      <c r="K8" s="73" t="str">
        <f>IF($B8="","",VLOOKUP($B8,'2. Gerenciamento'!$C:$AC,25,0))</f>
        <v/>
      </c>
      <c r="L8" s="77" t="str">
        <f>IF($B8="","",VLOOKUP($B8,'2. Gerenciamento'!$C:$AC,26,0))</f>
        <v/>
      </c>
      <c r="M8" s="77" t="str">
        <f>IF($B8="","",VLOOKUP($B8,'2. Gerenciamento'!$C:$AC,27,0))</f>
        <v/>
      </c>
      <c r="N8" s="17"/>
      <c r="O8" s="16"/>
      <c r="P8" s="16"/>
    </row>
    <row r="9" spans="1:17">
      <c r="A9" s="2"/>
      <c r="B9" s="56"/>
      <c r="C9" s="59" t="str">
        <f>IF($B9="","",VLOOKUP($B9,'2. Gerenciamento'!$C:$H,2,0))</f>
        <v/>
      </c>
      <c r="D9" s="59" t="str">
        <f>IF($B9="","",VLOOKUP($B9,'2. Gerenciamento'!$C:$H,3,0))</f>
        <v/>
      </c>
      <c r="E9" s="59" t="str">
        <f>IF($B9="","",VLOOKUP($B9,'2. Gerenciamento'!$C:$H,4,0))</f>
        <v/>
      </c>
      <c r="F9" s="59" t="str">
        <f>IF($B9="","",VLOOKUP($B9,'2. Gerenciamento'!$C:$H,5,0))</f>
        <v/>
      </c>
      <c r="G9" s="59" t="str">
        <f>IF(B9="","",VLOOKUP(B9,'2. Gerenciamento'!C:T,18,0))</f>
        <v/>
      </c>
      <c r="H9" s="74" t="str">
        <f>IF(B9="","",VLOOKUP(B9,'2. Gerenciamento'!C:AC,21,0))</f>
        <v/>
      </c>
      <c r="I9" s="73" t="str">
        <f>IF($B9="","",VLOOKUP($B9,'2. Gerenciamento'!$C:$AC,23,0))</f>
        <v/>
      </c>
      <c r="J9" s="73" t="str">
        <f>IF($B9="","",VLOOKUP($B9,'2. Gerenciamento'!$C:$AC,24,0))</f>
        <v/>
      </c>
      <c r="K9" s="73" t="str">
        <f>IF($B9="","",VLOOKUP($B9,'2. Gerenciamento'!$C:$AC,25,0))</f>
        <v/>
      </c>
      <c r="L9" s="77" t="str">
        <f>IF($B9="","",VLOOKUP($B9,'2. Gerenciamento'!$C:$AC,26,0))</f>
        <v/>
      </c>
      <c r="M9" s="77" t="str">
        <f>IF($B9="","",VLOOKUP($B9,'2. Gerenciamento'!$C:$AC,27,0))</f>
        <v/>
      </c>
      <c r="N9" s="17"/>
      <c r="O9" s="16"/>
      <c r="P9" s="16"/>
    </row>
    <row r="10" spans="1:17">
      <c r="A10" s="2"/>
      <c r="B10" s="56"/>
      <c r="C10" s="59" t="str">
        <f>IF($B10="","",VLOOKUP($B10,'2. Gerenciamento'!$C:$H,2,0))</f>
        <v/>
      </c>
      <c r="D10" s="59" t="str">
        <f>IF($B10="","",VLOOKUP($B10,'2. Gerenciamento'!$C:$H,3,0))</f>
        <v/>
      </c>
      <c r="E10" s="59" t="str">
        <f>IF($B10="","",VLOOKUP($B10,'2. Gerenciamento'!$C:$H,4,0))</f>
        <v/>
      </c>
      <c r="F10" s="59" t="str">
        <f>IF($B10="","",VLOOKUP($B10,'2. Gerenciamento'!$C:$H,5,0))</f>
        <v/>
      </c>
      <c r="G10" s="59" t="str">
        <f>IF(B10="","",VLOOKUP(B10,'2. Gerenciamento'!C:T,18,0))</f>
        <v/>
      </c>
      <c r="H10" s="74" t="str">
        <f>IF(B10="","",VLOOKUP(B10,'2. Gerenciamento'!C:AC,21,0))</f>
        <v/>
      </c>
      <c r="I10" s="73" t="str">
        <f>IF($B10="","",VLOOKUP($B10,'2. Gerenciamento'!$C:$AC,23,0))</f>
        <v/>
      </c>
      <c r="J10" s="73" t="str">
        <f>IF($B10="","",VLOOKUP($B10,'2. Gerenciamento'!$C:$AC,24,0))</f>
        <v/>
      </c>
      <c r="K10" s="73" t="str">
        <f>IF($B10="","",VLOOKUP($B10,'2. Gerenciamento'!$C:$AC,25,0))</f>
        <v/>
      </c>
      <c r="L10" s="77" t="str">
        <f>IF($B10="","",VLOOKUP($B10,'2. Gerenciamento'!$C:$AC,26,0))</f>
        <v/>
      </c>
      <c r="M10" s="77" t="str">
        <f>IF($B10="","",VLOOKUP($B10,'2. Gerenciamento'!$C:$AC,27,0))</f>
        <v/>
      </c>
      <c r="N10" s="17"/>
      <c r="O10" s="16"/>
      <c r="P10" s="16"/>
    </row>
    <row r="11" spans="1:17">
      <c r="A11" s="2"/>
      <c r="B11" s="56"/>
      <c r="C11" s="59" t="str">
        <f>IF($B11="","",VLOOKUP($B11,'2. Gerenciamento'!$C:$H,2,0))</f>
        <v/>
      </c>
      <c r="D11" s="59" t="str">
        <f>IF($B11="","",VLOOKUP($B11,'2. Gerenciamento'!$C:$H,3,0))</f>
        <v/>
      </c>
      <c r="E11" s="59" t="str">
        <f>IF($B11="","",VLOOKUP($B11,'2. Gerenciamento'!$C:$H,4,0))</f>
        <v/>
      </c>
      <c r="F11" s="59" t="str">
        <f>IF($B11="","",VLOOKUP($B11,'2. Gerenciamento'!$C:$H,5,0))</f>
        <v/>
      </c>
      <c r="G11" s="59" t="str">
        <f>IF(B11="","",VLOOKUP(B11,'2. Gerenciamento'!C:T,18,0))</f>
        <v/>
      </c>
      <c r="H11" s="74" t="str">
        <f>IF(B11="","",VLOOKUP(B11,'2. Gerenciamento'!C:AC,21,0))</f>
        <v/>
      </c>
      <c r="I11" s="73" t="str">
        <f>IF($B11="","",VLOOKUP($B11,'2. Gerenciamento'!$C:$AC,23,0))</f>
        <v/>
      </c>
      <c r="J11" s="73" t="str">
        <f>IF($B11="","",VLOOKUP($B11,'2. Gerenciamento'!$C:$AC,24,0))</f>
        <v/>
      </c>
      <c r="K11" s="73" t="str">
        <f>IF($B11="","",VLOOKUP($B11,'2. Gerenciamento'!$C:$AC,25,0))</f>
        <v/>
      </c>
      <c r="L11" s="77" t="str">
        <f>IF($B11="","",VLOOKUP($B11,'2. Gerenciamento'!$C:$AC,26,0))</f>
        <v/>
      </c>
      <c r="M11" s="77" t="str">
        <f>IF($B11="","",VLOOKUP($B11,'2. Gerenciamento'!$C:$AC,27,0))</f>
        <v/>
      </c>
      <c r="N11" s="17"/>
      <c r="O11" s="16"/>
      <c r="P11" s="16"/>
    </row>
    <row r="12" spans="1:17">
      <c r="A12" s="2"/>
      <c r="B12" s="56"/>
      <c r="C12" s="59" t="str">
        <f>IF($B12="","",VLOOKUP($B12,'2. Gerenciamento'!$C:$H,2,0))</f>
        <v/>
      </c>
      <c r="D12" s="59" t="str">
        <f>IF($B12="","",VLOOKUP($B12,'2. Gerenciamento'!$C:$H,3,0))</f>
        <v/>
      </c>
      <c r="E12" s="59" t="str">
        <f>IF($B12="","",VLOOKUP($B12,'2. Gerenciamento'!$C:$H,4,0))</f>
        <v/>
      </c>
      <c r="F12" s="59" t="str">
        <f>IF($B12="","",VLOOKUP($B12,'2. Gerenciamento'!$C:$H,5,0))</f>
        <v/>
      </c>
      <c r="G12" s="59" t="str">
        <f>IF(B12="","",VLOOKUP(B12,'2. Gerenciamento'!C:T,18,0))</f>
        <v/>
      </c>
      <c r="H12" s="74" t="str">
        <f>IF(B12="","",VLOOKUP(B12,'2. Gerenciamento'!C:AC,21,0))</f>
        <v/>
      </c>
      <c r="I12" s="73" t="str">
        <f>IF($B12="","",VLOOKUP($B12,'2. Gerenciamento'!$C:$AC,23,0))</f>
        <v/>
      </c>
      <c r="J12" s="73" t="str">
        <f>IF($B12="","",VLOOKUP($B12,'2. Gerenciamento'!$C:$AC,24,0))</f>
        <v/>
      </c>
      <c r="K12" s="73" t="str">
        <f>IF($B12="","",VLOOKUP($B12,'2. Gerenciamento'!$C:$AC,25,0))</f>
        <v/>
      </c>
      <c r="L12" s="77" t="str">
        <f>IF($B12="","",VLOOKUP($B12,'2. Gerenciamento'!$C:$AC,26,0))</f>
        <v/>
      </c>
      <c r="M12" s="77" t="str">
        <f>IF($B12="","",VLOOKUP($B12,'2. Gerenciamento'!$C:$AC,27,0))</f>
        <v/>
      </c>
      <c r="N12" s="17"/>
      <c r="O12" s="16"/>
      <c r="P12" s="16"/>
    </row>
    <row r="13" spans="1:17">
      <c r="A13" s="2"/>
      <c r="B13" s="56"/>
      <c r="C13" s="59" t="str">
        <f>IF($B13="","",VLOOKUP($B13,'2. Gerenciamento'!$C:$H,2,0))</f>
        <v/>
      </c>
      <c r="D13" s="59" t="str">
        <f>IF($B13="","",VLOOKUP($B13,'2. Gerenciamento'!$C:$H,3,0))</f>
        <v/>
      </c>
      <c r="E13" s="59" t="str">
        <f>IF($B13="","",VLOOKUP($B13,'2. Gerenciamento'!$C:$H,4,0))</f>
        <v/>
      </c>
      <c r="F13" s="59" t="str">
        <f>IF($B13="","",VLOOKUP($B13,'2. Gerenciamento'!$C:$H,5,0))</f>
        <v/>
      </c>
      <c r="G13" s="59" t="str">
        <f>IF(B13="","",VLOOKUP(B13,'2. Gerenciamento'!C:T,18,0))</f>
        <v/>
      </c>
      <c r="H13" s="74" t="str">
        <f>IF(B13="","",VLOOKUP(B13,'2. Gerenciamento'!C:AC,21,0))</f>
        <v/>
      </c>
      <c r="I13" s="73" t="str">
        <f>IF($B13="","",VLOOKUP($B13,'2. Gerenciamento'!$C:$AC,23,0))</f>
        <v/>
      </c>
      <c r="J13" s="73" t="str">
        <f>IF($B13="","",VLOOKUP($B13,'2. Gerenciamento'!$C:$AC,24,0))</f>
        <v/>
      </c>
      <c r="K13" s="73" t="str">
        <f>IF($B13="","",VLOOKUP($B13,'2. Gerenciamento'!$C:$AC,25,0))</f>
        <v/>
      </c>
      <c r="L13" s="77" t="str">
        <f>IF($B13="","",VLOOKUP($B13,'2. Gerenciamento'!$C:$AC,26,0))</f>
        <v/>
      </c>
      <c r="M13" s="77" t="str">
        <f>IF($B13="","",VLOOKUP($B13,'2. Gerenciamento'!$C:$AC,27,0))</f>
        <v/>
      </c>
      <c r="N13" s="17"/>
      <c r="O13" s="16"/>
      <c r="P13" s="16"/>
    </row>
    <row r="14" spans="1:17">
      <c r="A14" s="2"/>
      <c r="B14" s="56"/>
      <c r="C14" s="59" t="str">
        <f>IF($B14="","",VLOOKUP($B14,'2. Gerenciamento'!$C:$H,2,0))</f>
        <v/>
      </c>
      <c r="D14" s="59" t="str">
        <f>IF($B14="","",VLOOKUP($B14,'2. Gerenciamento'!$C:$H,3,0))</f>
        <v/>
      </c>
      <c r="E14" s="59" t="str">
        <f>IF($B14="","",VLOOKUP($B14,'2. Gerenciamento'!$C:$H,4,0))</f>
        <v/>
      </c>
      <c r="F14" s="59" t="str">
        <f>IF($B14="","",VLOOKUP($B14,'2. Gerenciamento'!$C:$H,5,0))</f>
        <v/>
      </c>
      <c r="G14" s="59" t="str">
        <f>IF(B14="","",VLOOKUP(B14,'2. Gerenciamento'!C:T,18,0))</f>
        <v/>
      </c>
      <c r="H14" s="74" t="str">
        <f>IF(B14="","",VLOOKUP(B14,'2. Gerenciamento'!C:AC,21,0))</f>
        <v/>
      </c>
      <c r="I14" s="73" t="str">
        <f>IF($B14="","",VLOOKUP($B14,'2. Gerenciamento'!$C:$AC,23,0))</f>
        <v/>
      </c>
      <c r="J14" s="73" t="str">
        <f>IF($B14="","",VLOOKUP($B14,'2. Gerenciamento'!$C:$AC,24,0))</f>
        <v/>
      </c>
      <c r="K14" s="73" t="str">
        <f>IF($B14="","",VLOOKUP($B14,'2. Gerenciamento'!$C:$AC,25,0))</f>
        <v/>
      </c>
      <c r="L14" s="77" t="str">
        <f>IF($B14="","",VLOOKUP($B14,'2. Gerenciamento'!$C:$AC,26,0))</f>
        <v/>
      </c>
      <c r="M14" s="77" t="str">
        <f>IF($B14="","",VLOOKUP($B14,'2. Gerenciamento'!$C:$AC,27,0))</f>
        <v/>
      </c>
      <c r="N14" s="17"/>
      <c r="O14" s="16"/>
      <c r="P14" s="16"/>
    </row>
    <row r="15" spans="1:17">
      <c r="A15" s="2"/>
      <c r="B15" s="56"/>
      <c r="C15" s="59" t="str">
        <f>IF($B15="","",VLOOKUP($B15,'2. Gerenciamento'!$C:$H,2,0))</f>
        <v/>
      </c>
      <c r="D15" s="59" t="str">
        <f>IF($B15="","",VLOOKUP($B15,'2. Gerenciamento'!$C:$H,3,0))</f>
        <v/>
      </c>
      <c r="E15" s="59" t="str">
        <f>IF($B15="","",VLOOKUP($B15,'2. Gerenciamento'!$C:$H,4,0))</f>
        <v/>
      </c>
      <c r="F15" s="59" t="str">
        <f>IF($B15="","",VLOOKUP($B15,'2. Gerenciamento'!$C:$H,5,0))</f>
        <v/>
      </c>
      <c r="G15" s="59" t="str">
        <f>IF(B15="","",VLOOKUP(B15,'2. Gerenciamento'!C:T,18,0))</f>
        <v/>
      </c>
      <c r="H15" s="74" t="str">
        <f>IF(B15="","",VLOOKUP(B15,'2. Gerenciamento'!C:AC,21,0))</f>
        <v/>
      </c>
      <c r="I15" s="73" t="str">
        <f>IF($B15="","",VLOOKUP($B15,'2. Gerenciamento'!$C:$AC,23,0))</f>
        <v/>
      </c>
      <c r="J15" s="73" t="str">
        <f>IF($B15="","",VLOOKUP($B15,'2. Gerenciamento'!$C:$AC,24,0))</f>
        <v/>
      </c>
      <c r="K15" s="73" t="str">
        <f>IF($B15="","",VLOOKUP($B15,'2. Gerenciamento'!$C:$AC,25,0))</f>
        <v/>
      </c>
      <c r="L15" s="77" t="str">
        <f>IF($B15="","",VLOOKUP($B15,'2. Gerenciamento'!$C:$AC,26,0))</f>
        <v/>
      </c>
      <c r="M15" s="77" t="str">
        <f>IF($B15="","",VLOOKUP($B15,'2. Gerenciamento'!$C:$AC,27,0))</f>
        <v/>
      </c>
      <c r="N15" s="17"/>
      <c r="O15" s="16"/>
      <c r="P15" s="16"/>
    </row>
    <row r="16" spans="1:17">
      <c r="A16" s="2"/>
      <c r="B16" s="56"/>
      <c r="C16" s="59" t="str">
        <f>IF($B16="","",VLOOKUP($B16,'2. Gerenciamento'!$C:$H,2,0))</f>
        <v/>
      </c>
      <c r="D16" s="59" t="str">
        <f>IF($B16="","",VLOOKUP($B16,'2. Gerenciamento'!$C:$H,3,0))</f>
        <v/>
      </c>
      <c r="E16" s="59" t="str">
        <f>IF($B16="","",VLOOKUP($B16,'2. Gerenciamento'!$C:$H,4,0))</f>
        <v/>
      </c>
      <c r="F16" s="59" t="str">
        <f>IF($B16="","",VLOOKUP($B16,'2. Gerenciamento'!$C:$H,5,0))</f>
        <v/>
      </c>
      <c r="G16" s="59" t="str">
        <f>IF(B16="","",VLOOKUP(B16,'2. Gerenciamento'!C:T,18,0))</f>
        <v/>
      </c>
      <c r="H16" s="74" t="str">
        <f>IF(B16="","",VLOOKUP(B16,'2. Gerenciamento'!C:AC,21,0))</f>
        <v/>
      </c>
      <c r="I16" s="73" t="str">
        <f>IF($B16="","",VLOOKUP($B16,'2. Gerenciamento'!$C:$AC,23,0))</f>
        <v/>
      </c>
      <c r="J16" s="73" t="str">
        <f>IF($B16="","",VLOOKUP($B16,'2. Gerenciamento'!$C:$AC,24,0))</f>
        <v/>
      </c>
      <c r="K16" s="73" t="str">
        <f>IF($B16="","",VLOOKUP($B16,'2. Gerenciamento'!$C:$AC,25,0))</f>
        <v/>
      </c>
      <c r="L16" s="77" t="str">
        <f>IF($B16="","",VLOOKUP($B16,'2. Gerenciamento'!$C:$AC,26,0))</f>
        <v/>
      </c>
      <c r="M16" s="77" t="str">
        <f>IF($B16="","",VLOOKUP($B16,'2. Gerenciamento'!$C:$AC,27,0))</f>
        <v/>
      </c>
      <c r="N16" s="17"/>
      <c r="O16" s="16"/>
      <c r="P16" s="16"/>
    </row>
    <row r="17" spans="1:16">
      <c r="A17" s="2"/>
      <c r="B17" s="56"/>
      <c r="C17" s="59" t="str">
        <f>IF($B17="","",VLOOKUP($B17,'2. Gerenciamento'!$C:$H,2,0))</f>
        <v/>
      </c>
      <c r="D17" s="59" t="str">
        <f>IF($B17="","",VLOOKUP($B17,'2. Gerenciamento'!$C:$H,3,0))</f>
        <v/>
      </c>
      <c r="E17" s="59" t="str">
        <f>IF($B17="","",VLOOKUP($B17,'2. Gerenciamento'!$C:$H,4,0))</f>
        <v/>
      </c>
      <c r="F17" s="59" t="str">
        <f>IF($B17="","",VLOOKUP($B17,'2. Gerenciamento'!$C:$H,5,0))</f>
        <v/>
      </c>
      <c r="G17" s="59" t="str">
        <f>IF(B17="","",VLOOKUP(B17,'2. Gerenciamento'!C:T,18,0))</f>
        <v/>
      </c>
      <c r="H17" s="74" t="str">
        <f>IF(B17="","",VLOOKUP(B17,'2. Gerenciamento'!C:AC,21,0))</f>
        <v/>
      </c>
      <c r="I17" s="73" t="str">
        <f>IF($B17="","",VLOOKUP($B17,'2. Gerenciamento'!$C:$AC,23,0))</f>
        <v/>
      </c>
      <c r="J17" s="73" t="str">
        <f>IF($B17="","",VLOOKUP($B17,'2. Gerenciamento'!$C:$AC,24,0))</f>
        <v/>
      </c>
      <c r="K17" s="73" t="str">
        <f>IF($B17="","",VLOOKUP($B17,'2. Gerenciamento'!$C:$AC,25,0))</f>
        <v/>
      </c>
      <c r="L17" s="77" t="str">
        <f>IF($B17="","",VLOOKUP($B17,'2. Gerenciamento'!$C:$AC,26,0))</f>
        <v/>
      </c>
      <c r="M17" s="77" t="str">
        <f>IF($B17="","",VLOOKUP($B17,'2. Gerenciamento'!$C:$AC,27,0))</f>
        <v/>
      </c>
      <c r="N17" s="17"/>
      <c r="O17" s="16"/>
      <c r="P17" s="16"/>
    </row>
    <row r="18" spans="1:16">
      <c r="A18" s="2"/>
      <c r="B18" s="56"/>
      <c r="C18" s="59" t="str">
        <f>IF($B18="","",VLOOKUP($B18,'2. Gerenciamento'!$C:$H,2,0))</f>
        <v/>
      </c>
      <c r="D18" s="59" t="str">
        <f>IF($B18="","",VLOOKUP($B18,'2. Gerenciamento'!$C:$H,3,0))</f>
        <v/>
      </c>
      <c r="E18" s="59" t="str">
        <f>IF($B18="","",VLOOKUP($B18,'2. Gerenciamento'!$C:$H,4,0))</f>
        <v/>
      </c>
      <c r="F18" s="59" t="str">
        <f>IF($B18="","",VLOOKUP($B18,'2. Gerenciamento'!$C:$H,5,0))</f>
        <v/>
      </c>
      <c r="G18" s="59" t="str">
        <f>IF(B18="","",VLOOKUP(B18,'2. Gerenciamento'!C:T,18,0))</f>
        <v/>
      </c>
      <c r="H18" s="74" t="str">
        <f>IF(B18="","",VLOOKUP(B18,'2. Gerenciamento'!C:AC,21,0))</f>
        <v/>
      </c>
      <c r="I18" s="73" t="str">
        <f>IF($B18="","",VLOOKUP($B18,'2. Gerenciamento'!$C:$AC,23,0))</f>
        <v/>
      </c>
      <c r="J18" s="73" t="str">
        <f>IF($B18="","",VLOOKUP($B18,'2. Gerenciamento'!$C:$AC,24,0))</f>
        <v/>
      </c>
      <c r="K18" s="73" t="str">
        <f>IF($B18="","",VLOOKUP($B18,'2. Gerenciamento'!$C:$AC,25,0))</f>
        <v/>
      </c>
      <c r="L18" s="77" t="str">
        <f>IF($B18="","",VLOOKUP($B18,'2. Gerenciamento'!$C:$AC,26,0))</f>
        <v/>
      </c>
      <c r="M18" s="77" t="str">
        <f>IF($B18="","",VLOOKUP($B18,'2. Gerenciamento'!$C:$AC,27,0))</f>
        <v/>
      </c>
      <c r="N18" s="17"/>
      <c r="O18" s="16"/>
      <c r="P18" s="16"/>
    </row>
    <row r="19" spans="1:16">
      <c r="A19" s="2"/>
      <c r="B19" s="56"/>
      <c r="C19" s="59" t="str">
        <f>IF($B19="","",VLOOKUP($B19,'2. Gerenciamento'!$C:$H,2,0))</f>
        <v/>
      </c>
      <c r="D19" s="59" t="str">
        <f>IF($B19="","",VLOOKUP($B19,'2. Gerenciamento'!$C:$H,3,0))</f>
        <v/>
      </c>
      <c r="E19" s="59" t="str">
        <f>IF($B19="","",VLOOKUP($B19,'2. Gerenciamento'!$C:$H,4,0))</f>
        <v/>
      </c>
      <c r="F19" s="59" t="str">
        <f>IF($B19="","",VLOOKUP($B19,'2. Gerenciamento'!$C:$H,5,0))</f>
        <v/>
      </c>
      <c r="G19" s="59" t="str">
        <f>IF(B19="","",VLOOKUP(B19,'2. Gerenciamento'!C:T,18,0))</f>
        <v/>
      </c>
      <c r="H19" s="74" t="str">
        <f>IF(B19="","",VLOOKUP(B19,'2. Gerenciamento'!C:AC,21,0))</f>
        <v/>
      </c>
      <c r="I19" s="73" t="str">
        <f>IF($B19="","",VLOOKUP($B19,'2. Gerenciamento'!$C:$AC,23,0))</f>
        <v/>
      </c>
      <c r="J19" s="73" t="str">
        <f>IF($B19="","",VLOOKUP($B19,'2. Gerenciamento'!$C:$AC,24,0))</f>
        <v/>
      </c>
      <c r="K19" s="73" t="str">
        <f>IF($B19="","",VLOOKUP($B19,'2. Gerenciamento'!$C:$AC,25,0))</f>
        <v/>
      </c>
      <c r="L19" s="77" t="str">
        <f>IF($B19="","",VLOOKUP($B19,'2. Gerenciamento'!$C:$AC,26,0))</f>
        <v/>
      </c>
      <c r="M19" s="77" t="str">
        <f>IF($B19="","",VLOOKUP($B19,'2. Gerenciamento'!$C:$AC,27,0))</f>
        <v/>
      </c>
      <c r="N19" s="17"/>
      <c r="O19" s="16"/>
      <c r="P19" s="16"/>
    </row>
    <row r="20" spans="1:16">
      <c r="A20" s="2"/>
      <c r="B20" s="56"/>
      <c r="C20" s="59" t="str">
        <f>IF($B20="","",VLOOKUP($B20,'2. Gerenciamento'!$C:$H,2,0))</f>
        <v/>
      </c>
      <c r="D20" s="59" t="str">
        <f>IF($B20="","",VLOOKUP($B20,'2. Gerenciamento'!$C:$H,3,0))</f>
        <v/>
      </c>
      <c r="E20" s="59" t="str">
        <f>IF($B20="","",VLOOKUP($B20,'2. Gerenciamento'!$C:$H,4,0))</f>
        <v/>
      </c>
      <c r="F20" s="59" t="str">
        <f>IF($B20="","",VLOOKUP($B20,'2. Gerenciamento'!$C:$H,5,0))</f>
        <v/>
      </c>
      <c r="G20" s="59" t="str">
        <f>IF(B20="","",VLOOKUP(B20,'2. Gerenciamento'!C:T,18,0))</f>
        <v/>
      </c>
      <c r="H20" s="74" t="str">
        <f>IF(B20="","",VLOOKUP(B20,'2. Gerenciamento'!C:AC,21,0))</f>
        <v/>
      </c>
      <c r="I20" s="73" t="str">
        <f>IF($B20="","",VLOOKUP($B20,'2. Gerenciamento'!$C:$AC,23,0))</f>
        <v/>
      </c>
      <c r="J20" s="73" t="str">
        <f>IF($B20="","",VLOOKUP($B20,'2. Gerenciamento'!$C:$AC,24,0))</f>
        <v/>
      </c>
      <c r="K20" s="73" t="str">
        <f>IF($B20="","",VLOOKUP($B20,'2. Gerenciamento'!$C:$AC,25,0))</f>
        <v/>
      </c>
      <c r="L20" s="77" t="str">
        <f>IF($B20="","",VLOOKUP($B20,'2. Gerenciamento'!$C:$AC,26,0))</f>
        <v/>
      </c>
      <c r="M20" s="77" t="str">
        <f>IF($B20="","",VLOOKUP($B20,'2. Gerenciamento'!$C:$AC,27,0))</f>
        <v/>
      </c>
      <c r="N20" s="17"/>
      <c r="O20" s="16"/>
      <c r="P20" s="16"/>
    </row>
    <row r="21" spans="1:16">
      <c r="A21" s="2"/>
      <c r="B21" s="56"/>
      <c r="C21" s="59" t="str">
        <f>IF($B21="","",VLOOKUP($B21,'2. Gerenciamento'!$C:$H,2,0))</f>
        <v/>
      </c>
      <c r="D21" s="59" t="str">
        <f>IF($B21="","",VLOOKUP($B21,'2. Gerenciamento'!$C:$H,3,0))</f>
        <v/>
      </c>
      <c r="E21" s="59" t="str">
        <f>IF($B21="","",VLOOKUP($B21,'2. Gerenciamento'!$C:$H,4,0))</f>
        <v/>
      </c>
      <c r="F21" s="59" t="str">
        <f>IF($B21="","",VLOOKUP($B21,'2. Gerenciamento'!$C:$H,5,0))</f>
        <v/>
      </c>
      <c r="G21" s="59" t="str">
        <f>IF(B21="","",VLOOKUP(B21,'2. Gerenciamento'!C:T,18,0))</f>
        <v/>
      </c>
      <c r="H21" s="74" t="str">
        <f>IF(B21="","",VLOOKUP(B21,'2. Gerenciamento'!C:AC,21,0))</f>
        <v/>
      </c>
      <c r="I21" s="73" t="str">
        <f>IF($B21="","",VLOOKUP($B21,'2. Gerenciamento'!$C:$AC,23,0))</f>
        <v/>
      </c>
      <c r="J21" s="73" t="str">
        <f>IF($B21="","",VLOOKUP($B21,'2. Gerenciamento'!$C:$AC,24,0))</f>
        <v/>
      </c>
      <c r="K21" s="73" t="str">
        <f>IF($B21="","",VLOOKUP($B21,'2. Gerenciamento'!$C:$AC,25,0))</f>
        <v/>
      </c>
      <c r="L21" s="77" t="str">
        <f>IF($B21="","",VLOOKUP($B21,'2. Gerenciamento'!$C:$AC,26,0))</f>
        <v/>
      </c>
      <c r="M21" s="77" t="str">
        <f>IF($B21="","",VLOOKUP($B21,'2. Gerenciamento'!$C:$AC,27,0))</f>
        <v/>
      </c>
      <c r="N21" s="17"/>
      <c r="O21" s="16"/>
      <c r="P21" s="16"/>
    </row>
    <row r="22" spans="1:16">
      <c r="A22" s="2"/>
      <c r="B22" s="56"/>
      <c r="C22" s="59" t="str">
        <f>IF($B22="","",VLOOKUP($B22,'2. Gerenciamento'!$C:$H,2,0))</f>
        <v/>
      </c>
      <c r="D22" s="59" t="str">
        <f>IF($B22="","",VLOOKUP($B22,'2. Gerenciamento'!$C:$H,3,0))</f>
        <v/>
      </c>
      <c r="E22" s="59" t="str">
        <f>IF($B22="","",VLOOKUP($B22,'2. Gerenciamento'!$C:$H,4,0))</f>
        <v/>
      </c>
      <c r="F22" s="59" t="str">
        <f>IF($B22="","",VLOOKUP($B22,'2. Gerenciamento'!$C:$H,5,0))</f>
        <v/>
      </c>
      <c r="G22" s="59" t="str">
        <f>IF(B22="","",VLOOKUP(B22,'2. Gerenciamento'!C:T,18,0))</f>
        <v/>
      </c>
      <c r="H22" s="74" t="str">
        <f>IF(B22="","",VLOOKUP(B22,'2. Gerenciamento'!C:AC,21,0))</f>
        <v/>
      </c>
      <c r="I22" s="73" t="str">
        <f>IF($B22="","",VLOOKUP($B22,'2. Gerenciamento'!$C:$AC,23,0))</f>
        <v/>
      </c>
      <c r="J22" s="73" t="str">
        <f>IF($B22="","",VLOOKUP($B22,'2. Gerenciamento'!$C:$AC,24,0))</f>
        <v/>
      </c>
      <c r="K22" s="73" t="str">
        <f>IF($B22="","",VLOOKUP($B22,'2. Gerenciamento'!$C:$AC,25,0))</f>
        <v/>
      </c>
      <c r="L22" s="77" t="str">
        <f>IF($B22="","",VLOOKUP($B22,'2. Gerenciamento'!$C:$AC,26,0))</f>
        <v/>
      </c>
      <c r="M22" s="77" t="str">
        <f>IF($B22="","",VLOOKUP($B22,'2. Gerenciamento'!$C:$AC,27,0))</f>
        <v/>
      </c>
      <c r="N22" s="17"/>
      <c r="O22" s="16"/>
      <c r="P22" s="16"/>
    </row>
    <row r="23" spans="1:16">
      <c r="A23" s="2"/>
      <c r="B23" s="56"/>
      <c r="C23" s="59" t="str">
        <f>IF($B23="","",VLOOKUP($B23,'2. Gerenciamento'!$C:$H,2,0))</f>
        <v/>
      </c>
      <c r="D23" s="59" t="str">
        <f>IF($B23="","",VLOOKUP($B23,'2. Gerenciamento'!$C:$H,3,0))</f>
        <v/>
      </c>
      <c r="E23" s="59" t="str">
        <f>IF($B23="","",VLOOKUP($B23,'2. Gerenciamento'!$C:$H,4,0))</f>
        <v/>
      </c>
      <c r="F23" s="59" t="str">
        <f>IF($B23="","",VLOOKUP($B23,'2. Gerenciamento'!$C:$H,5,0))</f>
        <v/>
      </c>
      <c r="G23" s="59" t="str">
        <f>IF(B23="","",VLOOKUP(B23,'2. Gerenciamento'!C:T,18,0))</f>
        <v/>
      </c>
      <c r="H23" s="74" t="str">
        <f>IF(B23="","",VLOOKUP(B23,'2. Gerenciamento'!C:AC,21,0))</f>
        <v/>
      </c>
      <c r="I23" s="73" t="str">
        <f>IF($B23="","",VLOOKUP($B23,'2. Gerenciamento'!$C:$AC,23,0))</f>
        <v/>
      </c>
      <c r="J23" s="73" t="str">
        <f>IF($B23="","",VLOOKUP($B23,'2. Gerenciamento'!$C:$AC,24,0))</f>
        <v/>
      </c>
      <c r="K23" s="73" t="str">
        <f>IF($B23="","",VLOOKUP($B23,'2. Gerenciamento'!$C:$AC,25,0))</f>
        <v/>
      </c>
      <c r="L23" s="77" t="str">
        <f>IF($B23="","",VLOOKUP($B23,'2. Gerenciamento'!$C:$AC,26,0))</f>
        <v/>
      </c>
      <c r="M23" s="77" t="str">
        <f>IF($B23="","",VLOOKUP($B23,'2. Gerenciamento'!$C:$AC,27,0))</f>
        <v/>
      </c>
      <c r="N23" s="17"/>
      <c r="O23" s="16"/>
      <c r="P23" s="16"/>
    </row>
    <row r="24" spans="1:16">
      <c r="A24" s="2"/>
      <c r="B24" s="56"/>
      <c r="C24" s="59" t="str">
        <f>IF($B24="","",VLOOKUP($B24,'2. Gerenciamento'!$C:$H,2,0))</f>
        <v/>
      </c>
      <c r="D24" s="59" t="str">
        <f>IF($B24="","",VLOOKUP($B24,'2. Gerenciamento'!$C:$H,3,0))</f>
        <v/>
      </c>
      <c r="E24" s="59" t="str">
        <f>IF($B24="","",VLOOKUP($B24,'2. Gerenciamento'!$C:$H,4,0))</f>
        <v/>
      </c>
      <c r="F24" s="59" t="str">
        <f>IF($B24="","",VLOOKUP($B24,'2. Gerenciamento'!$C:$H,5,0))</f>
        <v/>
      </c>
      <c r="G24" s="59" t="str">
        <f>IF(B24="","",VLOOKUP(B24,'2. Gerenciamento'!C:T,18,0))</f>
        <v/>
      </c>
      <c r="H24" s="74" t="str">
        <f>IF(B24="","",VLOOKUP(B24,'2. Gerenciamento'!C:AC,21,0))</f>
        <v/>
      </c>
      <c r="I24" s="73" t="str">
        <f>IF($B24="","",VLOOKUP($B24,'2. Gerenciamento'!$C:$AC,23,0))</f>
        <v/>
      </c>
      <c r="J24" s="73" t="str">
        <f>IF($B24="","",VLOOKUP($B24,'2. Gerenciamento'!$C:$AC,24,0))</f>
        <v/>
      </c>
      <c r="K24" s="73" t="str">
        <f>IF($B24="","",VLOOKUP($B24,'2. Gerenciamento'!$C:$AC,25,0))</f>
        <v/>
      </c>
      <c r="L24" s="77" t="str">
        <f>IF($B24="","",VLOOKUP($B24,'2. Gerenciamento'!$C:$AC,26,0))</f>
        <v/>
      </c>
      <c r="M24" s="77" t="str">
        <f>IF($B24="","",VLOOKUP($B24,'2. Gerenciamento'!$C:$AC,27,0))</f>
        <v/>
      </c>
      <c r="N24" s="17"/>
      <c r="O24" s="16"/>
      <c r="P24" s="16"/>
    </row>
    <row r="25" spans="1:16">
      <c r="A25" s="2"/>
      <c r="B25" s="56"/>
      <c r="C25" s="59" t="str">
        <f>IF($B25="","",VLOOKUP($B25,'2. Gerenciamento'!$C:$H,2,0))</f>
        <v/>
      </c>
      <c r="D25" s="59" t="str">
        <f>IF($B25="","",VLOOKUP($B25,'2. Gerenciamento'!$C:$H,3,0))</f>
        <v/>
      </c>
      <c r="E25" s="59" t="str">
        <f>IF($B25="","",VLOOKUP($B25,'2. Gerenciamento'!$C:$H,4,0))</f>
        <v/>
      </c>
      <c r="F25" s="59" t="str">
        <f>IF($B25="","",VLOOKUP($B25,'2. Gerenciamento'!$C:$H,5,0))</f>
        <v/>
      </c>
      <c r="G25" s="59" t="str">
        <f>IF(B25="","",VLOOKUP(B25,'2. Gerenciamento'!C:T,18,0))</f>
        <v/>
      </c>
      <c r="H25" s="74" t="str">
        <f>IF(B25="","",VLOOKUP(B25,'2. Gerenciamento'!C:AC,21,0))</f>
        <v/>
      </c>
      <c r="I25" s="73" t="str">
        <f>IF($B25="","",VLOOKUP($B25,'2. Gerenciamento'!$C:$AC,23,0))</f>
        <v/>
      </c>
      <c r="J25" s="73" t="str">
        <f>IF($B25="","",VLOOKUP($B25,'2. Gerenciamento'!$C:$AC,24,0))</f>
        <v/>
      </c>
      <c r="K25" s="73" t="str">
        <f>IF($B25="","",VLOOKUP($B25,'2. Gerenciamento'!$C:$AC,25,0))</f>
        <v/>
      </c>
      <c r="L25" s="77" t="str">
        <f>IF($B25="","",VLOOKUP($B25,'2. Gerenciamento'!$C:$AC,26,0))</f>
        <v/>
      </c>
      <c r="M25" s="77" t="str">
        <f>IF($B25="","",VLOOKUP($B25,'2. Gerenciamento'!$C:$AC,27,0))</f>
        <v/>
      </c>
      <c r="N25" s="17"/>
      <c r="O25" s="16"/>
      <c r="P25" s="16"/>
    </row>
    <row r="26" spans="1:16">
      <c r="A26" s="2"/>
      <c r="B26" s="56"/>
      <c r="C26" s="59" t="str">
        <f>IF($B26="","",VLOOKUP($B26,'2. Gerenciamento'!$C:$H,2,0))</f>
        <v/>
      </c>
      <c r="D26" s="59" t="str">
        <f>IF($B26="","",VLOOKUP($B26,'2. Gerenciamento'!$C:$H,3,0))</f>
        <v/>
      </c>
      <c r="E26" s="59" t="str">
        <f>IF($B26="","",VLOOKUP($B26,'2. Gerenciamento'!$C:$H,4,0))</f>
        <v/>
      </c>
      <c r="F26" s="59" t="str">
        <f>IF($B26="","",VLOOKUP($B26,'2. Gerenciamento'!$C:$H,5,0))</f>
        <v/>
      </c>
      <c r="G26" s="59" t="str">
        <f>IF(B26="","",VLOOKUP(B26,'2. Gerenciamento'!C:T,18,0))</f>
        <v/>
      </c>
      <c r="H26" s="74" t="str">
        <f>IF(B26="","",VLOOKUP(B26,'2. Gerenciamento'!C:AC,21,0))</f>
        <v/>
      </c>
      <c r="I26" s="73" t="str">
        <f>IF($B26="","",VLOOKUP($B26,'2. Gerenciamento'!$C:$AC,23,0))</f>
        <v/>
      </c>
      <c r="J26" s="73" t="str">
        <f>IF($B26="","",VLOOKUP($B26,'2. Gerenciamento'!$C:$AC,24,0))</f>
        <v/>
      </c>
      <c r="K26" s="73" t="str">
        <f>IF($B26="","",VLOOKUP($B26,'2. Gerenciamento'!$C:$AC,25,0))</f>
        <v/>
      </c>
      <c r="L26" s="77" t="str">
        <f>IF($B26="","",VLOOKUP($B26,'2. Gerenciamento'!$C:$AC,26,0))</f>
        <v/>
      </c>
      <c r="M26" s="77" t="str">
        <f>IF($B26="","",VLOOKUP($B26,'2. Gerenciamento'!$C:$AC,27,0))</f>
        <v/>
      </c>
      <c r="N26" s="17"/>
      <c r="O26" s="16"/>
      <c r="P26" s="16"/>
    </row>
    <row r="27" spans="1:16">
      <c r="A27" s="2"/>
      <c r="B27" s="56"/>
      <c r="C27" s="59" t="str">
        <f>IF($B27="","",VLOOKUP($B27,'2. Gerenciamento'!$C:$H,2,0))</f>
        <v/>
      </c>
      <c r="D27" s="59" t="str">
        <f>IF($B27="","",VLOOKUP($B27,'2. Gerenciamento'!$C:$H,3,0))</f>
        <v/>
      </c>
      <c r="E27" s="59" t="str">
        <f>IF($B27="","",VLOOKUP($B27,'2. Gerenciamento'!$C:$H,4,0))</f>
        <v/>
      </c>
      <c r="F27" s="59" t="str">
        <f>IF($B27="","",VLOOKUP($B27,'2. Gerenciamento'!$C:$H,5,0))</f>
        <v/>
      </c>
      <c r="G27" s="59" t="str">
        <f>IF(B27="","",VLOOKUP(B27,'2. Gerenciamento'!C:T,18,0))</f>
        <v/>
      </c>
      <c r="H27" s="74" t="str">
        <f>IF(B27="","",VLOOKUP(B27,'2. Gerenciamento'!C:AC,21,0))</f>
        <v/>
      </c>
      <c r="I27" s="73" t="str">
        <f>IF($B27="","",VLOOKUP($B27,'2. Gerenciamento'!$C:$AC,23,0))</f>
        <v/>
      </c>
      <c r="J27" s="73" t="str">
        <f>IF($B27="","",VLOOKUP($B27,'2. Gerenciamento'!$C:$AC,24,0))</f>
        <v/>
      </c>
      <c r="K27" s="73" t="str">
        <f>IF($B27="","",VLOOKUP($B27,'2. Gerenciamento'!$C:$AC,25,0))</f>
        <v/>
      </c>
      <c r="L27" s="77" t="str">
        <f>IF($B27="","",VLOOKUP($B27,'2. Gerenciamento'!$C:$AC,26,0))</f>
        <v/>
      </c>
      <c r="M27" s="77" t="str">
        <f>IF($B27="","",VLOOKUP($B27,'2. Gerenciamento'!$C:$AC,27,0))</f>
        <v/>
      </c>
      <c r="N27" s="17"/>
      <c r="O27" s="16"/>
      <c r="P27" s="16"/>
    </row>
    <row r="28" spans="1:16">
      <c r="A28" s="2"/>
      <c r="B28" s="56"/>
      <c r="C28" s="59" t="str">
        <f>IF($B28="","",VLOOKUP($B28,'2. Gerenciamento'!$C:$H,2,0))</f>
        <v/>
      </c>
      <c r="D28" s="59" t="str">
        <f>IF($B28="","",VLOOKUP($B28,'2. Gerenciamento'!$C:$H,3,0))</f>
        <v/>
      </c>
      <c r="E28" s="59" t="str">
        <f>IF($B28="","",VLOOKUP($B28,'2. Gerenciamento'!$C:$H,4,0))</f>
        <v/>
      </c>
      <c r="F28" s="59" t="str">
        <f>IF($B28="","",VLOOKUP($B28,'2. Gerenciamento'!$C:$H,5,0))</f>
        <v/>
      </c>
      <c r="G28" s="59" t="str">
        <f>IF(B28="","",VLOOKUP(B28,'2. Gerenciamento'!C:T,18,0))</f>
        <v/>
      </c>
      <c r="H28" s="74" t="str">
        <f>IF(B28="","",VLOOKUP(B28,'2. Gerenciamento'!C:AC,21,0))</f>
        <v/>
      </c>
      <c r="I28" s="73" t="str">
        <f>IF($B28="","",VLOOKUP($B28,'2. Gerenciamento'!$C:$AC,23,0))</f>
        <v/>
      </c>
      <c r="J28" s="73" t="str">
        <f>IF($B28="","",VLOOKUP($B28,'2. Gerenciamento'!$C:$AC,24,0))</f>
        <v/>
      </c>
      <c r="K28" s="73" t="str">
        <f>IF($B28="","",VLOOKUP($B28,'2. Gerenciamento'!$C:$AC,25,0))</f>
        <v/>
      </c>
      <c r="L28" s="77" t="str">
        <f>IF($B28="","",VLOOKUP($B28,'2. Gerenciamento'!$C:$AC,26,0))</f>
        <v/>
      </c>
      <c r="M28" s="77" t="str">
        <f>IF($B28="","",VLOOKUP($B28,'2. Gerenciamento'!$C:$AC,27,0))</f>
        <v/>
      </c>
      <c r="N28" s="17"/>
      <c r="O28" s="16"/>
      <c r="P28" s="16"/>
    </row>
    <row r="29" spans="1:16">
      <c r="A29" s="2"/>
      <c r="B29" s="56"/>
      <c r="C29" s="59" t="str">
        <f>IF($B29="","",VLOOKUP($B29,'2. Gerenciamento'!$C:$H,2,0))</f>
        <v/>
      </c>
      <c r="D29" s="59" t="str">
        <f>IF($B29="","",VLOOKUP($B29,'2. Gerenciamento'!$C:$H,3,0))</f>
        <v/>
      </c>
      <c r="E29" s="59" t="str">
        <f>IF($B29="","",VLOOKUP($B29,'2. Gerenciamento'!$C:$H,4,0))</f>
        <v/>
      </c>
      <c r="F29" s="59" t="str">
        <f>IF($B29="","",VLOOKUP($B29,'2. Gerenciamento'!$C:$H,5,0))</f>
        <v/>
      </c>
      <c r="G29" s="59" t="str">
        <f>IF(B29="","",VLOOKUP(B29,'2. Gerenciamento'!C:T,18,0))</f>
        <v/>
      </c>
      <c r="H29" s="74" t="str">
        <f>IF(B29="","",VLOOKUP(B29,'2. Gerenciamento'!C:AC,21,0))</f>
        <v/>
      </c>
      <c r="I29" s="73" t="str">
        <f>IF($B29="","",VLOOKUP($B29,'2. Gerenciamento'!$C:$AC,23,0))</f>
        <v/>
      </c>
      <c r="J29" s="73" t="str">
        <f>IF($B29="","",VLOOKUP($B29,'2. Gerenciamento'!$C:$AC,24,0))</f>
        <v/>
      </c>
      <c r="K29" s="73" t="str">
        <f>IF($B29="","",VLOOKUP($B29,'2. Gerenciamento'!$C:$AC,25,0))</f>
        <v/>
      </c>
      <c r="L29" s="77" t="str">
        <f>IF($B29="","",VLOOKUP($B29,'2. Gerenciamento'!$C:$AC,26,0))</f>
        <v/>
      </c>
      <c r="M29" s="77" t="str">
        <f>IF($B29="","",VLOOKUP($B29,'2. Gerenciamento'!$C:$AC,27,0))</f>
        <v/>
      </c>
      <c r="N29" s="17"/>
      <c r="O29" s="16"/>
      <c r="P29" s="16"/>
    </row>
    <row r="30" spans="1:16">
      <c r="A30" s="2"/>
      <c r="B30" s="56"/>
      <c r="C30" s="59" t="str">
        <f>IF($B30="","",VLOOKUP($B30,'2. Gerenciamento'!$C:$H,2,0))</f>
        <v/>
      </c>
      <c r="D30" s="59" t="str">
        <f>IF($B30="","",VLOOKUP($B30,'2. Gerenciamento'!$C:$H,3,0))</f>
        <v/>
      </c>
      <c r="E30" s="59" t="str">
        <f>IF($B30="","",VLOOKUP($B30,'2. Gerenciamento'!$C:$H,4,0))</f>
        <v/>
      </c>
      <c r="F30" s="59" t="str">
        <f>IF($B30="","",VLOOKUP($B30,'2. Gerenciamento'!$C:$H,5,0))</f>
        <v/>
      </c>
      <c r="G30" s="59" t="str">
        <f>IF(B30="","",VLOOKUP(B30,'2. Gerenciamento'!C:T,18,0))</f>
        <v/>
      </c>
      <c r="H30" s="74" t="str">
        <f>IF(B30="","",VLOOKUP(B30,'2. Gerenciamento'!C:AC,21,0))</f>
        <v/>
      </c>
      <c r="I30" s="73" t="str">
        <f>IF($B30="","",VLOOKUP($B30,'2. Gerenciamento'!$C:$AC,23,0))</f>
        <v/>
      </c>
      <c r="J30" s="73" t="str">
        <f>IF($B30="","",VLOOKUP($B30,'2. Gerenciamento'!$C:$AC,24,0))</f>
        <v/>
      </c>
      <c r="K30" s="73" t="str">
        <f>IF($B30="","",VLOOKUP($B30,'2. Gerenciamento'!$C:$AC,25,0))</f>
        <v/>
      </c>
      <c r="L30" s="77" t="str">
        <f>IF($B30="","",VLOOKUP($B30,'2. Gerenciamento'!$C:$AC,26,0))</f>
        <v/>
      </c>
      <c r="M30" s="77" t="str">
        <f>IF($B30="","",VLOOKUP($B30,'2. Gerenciamento'!$C:$AC,27,0))</f>
        <v/>
      </c>
      <c r="N30" s="17"/>
      <c r="O30" s="16"/>
      <c r="P30" s="16"/>
    </row>
    <row r="31" spans="1:16">
      <c r="A31" s="2"/>
      <c r="B31" s="56"/>
      <c r="C31" s="59" t="str">
        <f>IF($B31="","",VLOOKUP($B31,'2. Gerenciamento'!$C:$H,2,0))</f>
        <v/>
      </c>
      <c r="D31" s="59" t="str">
        <f>IF($B31="","",VLOOKUP($B31,'2. Gerenciamento'!$C:$H,3,0))</f>
        <v/>
      </c>
      <c r="E31" s="59" t="str">
        <f>IF($B31="","",VLOOKUP($B31,'2. Gerenciamento'!$C:$H,4,0))</f>
        <v/>
      </c>
      <c r="F31" s="59" t="str">
        <f>IF($B31="","",VLOOKUP($B31,'2. Gerenciamento'!$C:$H,5,0))</f>
        <v/>
      </c>
      <c r="G31" s="59" t="str">
        <f>IF(B31="","",VLOOKUP(B31,'2. Gerenciamento'!C:T,18,0))</f>
        <v/>
      </c>
      <c r="H31" s="74" t="str">
        <f>IF(B31="","",VLOOKUP(B31,'2. Gerenciamento'!C:AC,21,0))</f>
        <v/>
      </c>
      <c r="I31" s="73" t="str">
        <f>IF($B31="","",VLOOKUP($B31,'2. Gerenciamento'!$C:$AC,23,0))</f>
        <v/>
      </c>
      <c r="J31" s="73" t="str">
        <f>IF($B31="","",VLOOKUP($B31,'2. Gerenciamento'!$C:$AC,24,0))</f>
        <v/>
      </c>
      <c r="K31" s="73" t="str">
        <f>IF($B31="","",VLOOKUP($B31,'2. Gerenciamento'!$C:$AC,25,0))</f>
        <v/>
      </c>
      <c r="L31" s="77" t="str">
        <f>IF($B31="","",VLOOKUP($B31,'2. Gerenciamento'!$C:$AC,26,0))</f>
        <v/>
      </c>
      <c r="M31" s="77" t="str">
        <f>IF($B31="","",VLOOKUP($B31,'2. Gerenciamento'!$C:$AC,27,0))</f>
        <v/>
      </c>
      <c r="N31" s="17"/>
      <c r="O31" s="16"/>
      <c r="P31" s="16"/>
    </row>
    <row r="32" spans="1:16">
      <c r="A32" s="2"/>
      <c r="B32" s="56"/>
      <c r="C32" s="59" t="str">
        <f>IF($B32="","",VLOOKUP($B32,'2. Gerenciamento'!$C:$H,2,0))</f>
        <v/>
      </c>
      <c r="D32" s="59" t="str">
        <f>IF($B32="","",VLOOKUP($B32,'2. Gerenciamento'!$C:$H,3,0))</f>
        <v/>
      </c>
      <c r="E32" s="59" t="str">
        <f>IF($B32="","",VLOOKUP($B32,'2. Gerenciamento'!$C:$H,4,0))</f>
        <v/>
      </c>
      <c r="F32" s="59" t="str">
        <f>IF($B32="","",VLOOKUP($B32,'2. Gerenciamento'!$C:$H,5,0))</f>
        <v/>
      </c>
      <c r="G32" s="59" t="str">
        <f>IF(B32="","",VLOOKUP(B32,'2. Gerenciamento'!C:T,18,0))</f>
        <v/>
      </c>
      <c r="H32" s="74" t="str">
        <f>IF(B32="","",VLOOKUP(B32,'2. Gerenciamento'!C:AC,21,0))</f>
        <v/>
      </c>
      <c r="I32" s="73" t="str">
        <f>IF($B32="","",VLOOKUP($B32,'2. Gerenciamento'!$C:$AC,23,0))</f>
        <v/>
      </c>
      <c r="J32" s="73" t="str">
        <f>IF($B32="","",VLOOKUP($B32,'2. Gerenciamento'!$C:$AC,24,0))</f>
        <v/>
      </c>
      <c r="K32" s="73" t="str">
        <f>IF($B32="","",VLOOKUP($B32,'2. Gerenciamento'!$C:$AC,25,0))</f>
        <v/>
      </c>
      <c r="L32" s="77" t="str">
        <f>IF($B32="","",VLOOKUP($B32,'2. Gerenciamento'!$C:$AC,26,0))</f>
        <v/>
      </c>
      <c r="M32" s="77" t="str">
        <f>IF($B32="","",VLOOKUP($B32,'2. Gerenciamento'!$C:$AC,27,0))</f>
        <v/>
      </c>
      <c r="N32" s="17"/>
      <c r="O32" s="16"/>
      <c r="P32" s="16"/>
    </row>
    <row r="33" spans="1:16">
      <c r="A33" s="2"/>
      <c r="B33" s="56"/>
      <c r="C33" s="59" t="str">
        <f>IF($B33="","",VLOOKUP($B33,'2. Gerenciamento'!$C:$H,2,0))</f>
        <v/>
      </c>
      <c r="D33" s="59" t="str">
        <f>IF($B33="","",VLOOKUP($B33,'2. Gerenciamento'!$C:$H,3,0))</f>
        <v/>
      </c>
      <c r="E33" s="59" t="str">
        <f>IF($B33="","",VLOOKUP($B33,'2. Gerenciamento'!$C:$H,4,0))</f>
        <v/>
      </c>
      <c r="F33" s="59" t="str">
        <f>IF($B33="","",VLOOKUP($B33,'2. Gerenciamento'!$C:$H,5,0))</f>
        <v/>
      </c>
      <c r="G33" s="59" t="str">
        <f>IF(B33="","",VLOOKUP(B33,'2. Gerenciamento'!C:T,18,0))</f>
        <v/>
      </c>
      <c r="H33" s="74" t="str">
        <f>IF(B33="","",VLOOKUP(B33,'2. Gerenciamento'!C:AC,21,0))</f>
        <v/>
      </c>
      <c r="I33" s="73" t="str">
        <f>IF($B33="","",VLOOKUP($B33,'2. Gerenciamento'!$C:$AC,23,0))</f>
        <v/>
      </c>
      <c r="J33" s="73" t="str">
        <f>IF($B33="","",VLOOKUP($B33,'2. Gerenciamento'!$C:$AC,24,0))</f>
        <v/>
      </c>
      <c r="K33" s="73" t="str">
        <f>IF($B33="","",VLOOKUP($B33,'2. Gerenciamento'!$C:$AC,25,0))</f>
        <v/>
      </c>
      <c r="L33" s="77" t="str">
        <f>IF($B33="","",VLOOKUP($B33,'2. Gerenciamento'!$C:$AC,26,0))</f>
        <v/>
      </c>
      <c r="M33" s="77" t="str">
        <f>IF($B33="","",VLOOKUP($B33,'2. Gerenciamento'!$C:$AC,27,0))</f>
        <v/>
      </c>
      <c r="N33" s="17"/>
      <c r="O33" s="16"/>
      <c r="P33" s="16"/>
    </row>
    <row r="34" spans="1:16">
      <c r="A34" s="2"/>
      <c r="B34" s="56"/>
      <c r="C34" s="59" t="str">
        <f>IF($B34="","",VLOOKUP($B34,'2. Gerenciamento'!$C:$H,2,0))</f>
        <v/>
      </c>
      <c r="D34" s="59" t="str">
        <f>IF($B34="","",VLOOKUP($B34,'2. Gerenciamento'!$C:$H,3,0))</f>
        <v/>
      </c>
      <c r="E34" s="59" t="str">
        <f>IF($B34="","",VLOOKUP($B34,'2. Gerenciamento'!$C:$H,4,0))</f>
        <v/>
      </c>
      <c r="F34" s="59" t="str">
        <f>IF($B34="","",VLOOKUP($B34,'2. Gerenciamento'!$C:$H,5,0))</f>
        <v/>
      </c>
      <c r="G34" s="59" t="str">
        <f>IF(B34="","",VLOOKUP(B34,'2. Gerenciamento'!C:T,18,0))</f>
        <v/>
      </c>
      <c r="H34" s="74" t="str">
        <f>IF(B34="","",VLOOKUP(B34,'2. Gerenciamento'!C:AC,21,0))</f>
        <v/>
      </c>
      <c r="I34" s="73" t="str">
        <f>IF($B34="","",VLOOKUP($B34,'2. Gerenciamento'!$C:$AC,23,0))</f>
        <v/>
      </c>
      <c r="J34" s="73" t="str">
        <f>IF($B34="","",VLOOKUP($B34,'2. Gerenciamento'!$C:$AC,24,0))</f>
        <v/>
      </c>
      <c r="K34" s="73" t="str">
        <f>IF($B34="","",VLOOKUP($B34,'2. Gerenciamento'!$C:$AC,25,0))</f>
        <v/>
      </c>
      <c r="L34" s="77" t="str">
        <f>IF($B34="","",VLOOKUP($B34,'2. Gerenciamento'!$C:$AC,26,0))</f>
        <v/>
      </c>
      <c r="M34" s="77" t="str">
        <f>IF($B34="","",VLOOKUP($B34,'2. Gerenciamento'!$C:$AC,27,0))</f>
        <v/>
      </c>
      <c r="N34" s="17"/>
      <c r="O34" s="16"/>
      <c r="P34" s="16"/>
    </row>
    <row r="35" spans="1:16">
      <c r="A35" s="2"/>
      <c r="B35" s="56"/>
      <c r="C35" s="59" t="str">
        <f>IF($B35="","",VLOOKUP($B35,'2. Gerenciamento'!$C:$H,2,0))</f>
        <v/>
      </c>
      <c r="D35" s="59" t="str">
        <f>IF($B35="","",VLOOKUP($B35,'2. Gerenciamento'!$C:$H,3,0))</f>
        <v/>
      </c>
      <c r="E35" s="59" t="str">
        <f>IF($B35="","",VLOOKUP($B35,'2. Gerenciamento'!$C:$H,4,0))</f>
        <v/>
      </c>
      <c r="F35" s="59" t="str">
        <f>IF($B35="","",VLOOKUP($B35,'2. Gerenciamento'!$C:$H,5,0))</f>
        <v/>
      </c>
      <c r="G35" s="59" t="str">
        <f>IF(B35="","",VLOOKUP(B35,'2. Gerenciamento'!C:T,18,0))</f>
        <v/>
      </c>
      <c r="H35" s="74" t="str">
        <f>IF(B35="","",VLOOKUP(B35,'2. Gerenciamento'!C:AC,21,0))</f>
        <v/>
      </c>
      <c r="I35" s="73" t="str">
        <f>IF($B35="","",VLOOKUP($B35,'2. Gerenciamento'!$C:$AC,23,0))</f>
        <v/>
      </c>
      <c r="J35" s="73" t="str">
        <f>IF($B35="","",VLOOKUP($B35,'2. Gerenciamento'!$C:$AC,24,0))</f>
        <v/>
      </c>
      <c r="K35" s="73" t="str">
        <f>IF($B35="","",VLOOKUP($B35,'2. Gerenciamento'!$C:$AC,25,0))</f>
        <v/>
      </c>
      <c r="L35" s="77" t="str">
        <f>IF($B35="","",VLOOKUP($B35,'2. Gerenciamento'!$C:$AC,26,0))</f>
        <v/>
      </c>
      <c r="M35" s="77" t="str">
        <f>IF($B35="","",VLOOKUP($B35,'2. Gerenciamento'!$C:$AC,27,0))</f>
        <v/>
      </c>
      <c r="N35" s="17"/>
      <c r="O35" s="16"/>
      <c r="P35" s="16"/>
    </row>
    <row r="36" spans="1:16">
      <c r="A36" s="2"/>
      <c r="B36" s="56"/>
      <c r="C36" s="59" t="str">
        <f>IF($B36="","",VLOOKUP($B36,'2. Gerenciamento'!$C:$H,2,0))</f>
        <v/>
      </c>
      <c r="D36" s="59" t="str">
        <f>IF($B36="","",VLOOKUP($B36,'2. Gerenciamento'!$C:$H,3,0))</f>
        <v/>
      </c>
      <c r="E36" s="59" t="str">
        <f>IF($B36="","",VLOOKUP($B36,'2. Gerenciamento'!$C:$H,4,0))</f>
        <v/>
      </c>
      <c r="F36" s="59" t="str">
        <f>IF($B36="","",VLOOKUP($B36,'2. Gerenciamento'!$C:$H,5,0))</f>
        <v/>
      </c>
      <c r="G36" s="59" t="str">
        <f>IF(B36="","",VLOOKUP(B36,'2. Gerenciamento'!C:T,18,0))</f>
        <v/>
      </c>
      <c r="H36" s="74" t="str">
        <f>IF(B36="","",VLOOKUP(B36,'2. Gerenciamento'!C:AC,21,0))</f>
        <v/>
      </c>
      <c r="I36" s="73" t="str">
        <f>IF($B36="","",VLOOKUP($B36,'2. Gerenciamento'!$C:$AC,23,0))</f>
        <v/>
      </c>
      <c r="J36" s="73" t="str">
        <f>IF($B36="","",VLOOKUP($B36,'2. Gerenciamento'!$C:$AC,24,0))</f>
        <v/>
      </c>
      <c r="K36" s="73" t="str">
        <f>IF($B36="","",VLOOKUP($B36,'2. Gerenciamento'!$C:$AC,25,0))</f>
        <v/>
      </c>
      <c r="L36" s="77" t="str">
        <f>IF($B36="","",VLOOKUP($B36,'2. Gerenciamento'!$C:$AC,26,0))</f>
        <v/>
      </c>
      <c r="M36" s="77" t="str">
        <f>IF($B36="","",VLOOKUP($B36,'2. Gerenciamento'!$C:$AC,27,0))</f>
        <v/>
      </c>
      <c r="N36" s="17"/>
      <c r="O36" s="16"/>
      <c r="P36" s="16"/>
    </row>
    <row r="37" spans="1:16">
      <c r="A37" s="2"/>
      <c r="B37" s="56"/>
      <c r="C37" s="59" t="str">
        <f>IF($B37="","",VLOOKUP($B37,'2. Gerenciamento'!$C:$H,2,0))</f>
        <v/>
      </c>
      <c r="D37" s="59" t="str">
        <f>IF($B37="","",VLOOKUP($B37,'2. Gerenciamento'!$C:$H,3,0))</f>
        <v/>
      </c>
      <c r="E37" s="59" t="str">
        <f>IF($B37="","",VLOOKUP($B37,'2. Gerenciamento'!$C:$H,4,0))</f>
        <v/>
      </c>
      <c r="F37" s="59" t="str">
        <f>IF($B37="","",VLOOKUP($B37,'2. Gerenciamento'!$C:$H,5,0))</f>
        <v/>
      </c>
      <c r="G37" s="59" t="str">
        <f>IF(B37="","",VLOOKUP(B37,'2. Gerenciamento'!C:T,18,0))</f>
        <v/>
      </c>
      <c r="H37" s="74" t="str">
        <f>IF(B37="","",VLOOKUP(B37,'2. Gerenciamento'!C:AC,21,0))</f>
        <v/>
      </c>
      <c r="I37" s="73" t="str">
        <f>IF($B37="","",VLOOKUP($B37,'2. Gerenciamento'!$C:$AC,23,0))</f>
        <v/>
      </c>
      <c r="J37" s="73" t="str">
        <f>IF($B37="","",VLOOKUP($B37,'2. Gerenciamento'!$C:$AC,24,0))</f>
        <v/>
      </c>
      <c r="K37" s="73" t="str">
        <f>IF($B37="","",VLOOKUP($B37,'2. Gerenciamento'!$C:$AC,25,0))</f>
        <v/>
      </c>
      <c r="L37" s="77" t="str">
        <f>IF($B37="","",VLOOKUP($B37,'2. Gerenciamento'!$C:$AC,26,0))</f>
        <v/>
      </c>
      <c r="M37" s="77" t="str">
        <f>IF($B37="","",VLOOKUP($B37,'2. Gerenciamento'!$C:$AC,27,0))</f>
        <v/>
      </c>
      <c r="N37" s="17"/>
      <c r="O37" s="16"/>
      <c r="P37" s="16"/>
    </row>
    <row r="38" spans="1:16">
      <c r="A38" s="2"/>
      <c r="B38" s="56"/>
      <c r="C38" s="59" t="str">
        <f>IF($B38="","",VLOOKUP($B38,'2. Gerenciamento'!$C:$H,2,0))</f>
        <v/>
      </c>
      <c r="D38" s="59" t="str">
        <f>IF($B38="","",VLOOKUP($B38,'2. Gerenciamento'!$C:$H,3,0))</f>
        <v/>
      </c>
      <c r="E38" s="59" t="str">
        <f>IF($B38="","",VLOOKUP($B38,'2. Gerenciamento'!$C:$H,4,0))</f>
        <v/>
      </c>
      <c r="F38" s="59" t="str">
        <f>IF($B38="","",VLOOKUP($B38,'2. Gerenciamento'!$C:$H,5,0))</f>
        <v/>
      </c>
      <c r="G38" s="59" t="str">
        <f>IF(B38="","",VLOOKUP(B38,'2. Gerenciamento'!C:T,18,0))</f>
        <v/>
      </c>
      <c r="H38" s="74" t="str">
        <f>IF(B38="","",VLOOKUP(B38,'2. Gerenciamento'!C:AC,21,0))</f>
        <v/>
      </c>
      <c r="I38" s="73" t="str">
        <f>IF($B38="","",VLOOKUP($B38,'2. Gerenciamento'!$C:$AC,23,0))</f>
        <v/>
      </c>
      <c r="J38" s="73" t="str">
        <f>IF($B38="","",VLOOKUP($B38,'2. Gerenciamento'!$C:$AC,24,0))</f>
        <v/>
      </c>
      <c r="K38" s="73" t="str">
        <f>IF($B38="","",VLOOKUP($B38,'2. Gerenciamento'!$C:$AC,25,0))</f>
        <v/>
      </c>
      <c r="L38" s="77" t="str">
        <f>IF($B38="","",VLOOKUP($B38,'2. Gerenciamento'!$C:$AC,26,0))</f>
        <v/>
      </c>
      <c r="M38" s="77" t="str">
        <f>IF($B38="","",VLOOKUP($B38,'2. Gerenciamento'!$C:$AC,27,0))</f>
        <v/>
      </c>
      <c r="N38" s="17"/>
      <c r="O38" s="16"/>
      <c r="P38" s="16"/>
    </row>
    <row r="39" spans="1:16">
      <c r="A39" s="2"/>
      <c r="B39" s="56"/>
      <c r="C39" s="59" t="str">
        <f>IF($B39="","",VLOOKUP($B39,'2. Gerenciamento'!$C:$H,2,0))</f>
        <v/>
      </c>
      <c r="D39" s="59" t="str">
        <f>IF($B39="","",VLOOKUP($B39,'2. Gerenciamento'!$C:$H,3,0))</f>
        <v/>
      </c>
      <c r="E39" s="59" t="str">
        <f>IF($B39="","",VLOOKUP($B39,'2. Gerenciamento'!$C:$H,4,0))</f>
        <v/>
      </c>
      <c r="F39" s="59" t="str">
        <f>IF($B39="","",VLOOKUP($B39,'2. Gerenciamento'!$C:$H,5,0))</f>
        <v/>
      </c>
      <c r="G39" s="59" t="str">
        <f>IF(B39="","",VLOOKUP(B39,'2. Gerenciamento'!C:T,18,0))</f>
        <v/>
      </c>
      <c r="H39" s="74" t="str">
        <f>IF(B39="","",VLOOKUP(B39,'2. Gerenciamento'!C:AC,21,0))</f>
        <v/>
      </c>
      <c r="I39" s="73" t="str">
        <f>IF($B39="","",VLOOKUP($B39,'2. Gerenciamento'!$C:$AC,23,0))</f>
        <v/>
      </c>
      <c r="J39" s="73" t="str">
        <f>IF($B39="","",VLOOKUP($B39,'2. Gerenciamento'!$C:$AC,24,0))</f>
        <v/>
      </c>
      <c r="K39" s="73" t="str">
        <f>IF($B39="","",VLOOKUP($B39,'2. Gerenciamento'!$C:$AC,25,0))</f>
        <v/>
      </c>
      <c r="L39" s="77" t="str">
        <f>IF($B39="","",VLOOKUP($B39,'2. Gerenciamento'!$C:$AC,26,0))</f>
        <v/>
      </c>
      <c r="M39" s="77" t="str">
        <f>IF($B39="","",VLOOKUP($B39,'2. Gerenciamento'!$C:$AC,27,0))</f>
        <v/>
      </c>
      <c r="N39" s="17"/>
      <c r="O39" s="16"/>
      <c r="P39" s="16"/>
    </row>
    <row r="40" spans="1:16">
      <c r="A40" s="2"/>
      <c r="B40" s="56"/>
      <c r="C40" s="59" t="str">
        <f>IF($B40="","",VLOOKUP($B40,'2. Gerenciamento'!$C:$H,2,0))</f>
        <v/>
      </c>
      <c r="D40" s="59" t="str">
        <f>IF($B40="","",VLOOKUP($B40,'2. Gerenciamento'!$C:$H,3,0))</f>
        <v/>
      </c>
      <c r="E40" s="59" t="str">
        <f>IF($B40="","",VLOOKUP($B40,'2. Gerenciamento'!$C:$H,4,0))</f>
        <v/>
      </c>
      <c r="F40" s="59" t="str">
        <f>IF($B40="","",VLOOKUP($B40,'2. Gerenciamento'!$C:$H,5,0))</f>
        <v/>
      </c>
      <c r="G40" s="59" t="str">
        <f>IF(B40="","",VLOOKUP(B40,'2. Gerenciamento'!C:T,18,0))</f>
        <v/>
      </c>
      <c r="H40" s="74" t="str">
        <f>IF(B40="","",VLOOKUP(B40,'2. Gerenciamento'!C:AC,21,0))</f>
        <v/>
      </c>
      <c r="I40" s="73" t="str">
        <f>IF($B40="","",VLOOKUP($B40,'2. Gerenciamento'!$C:$AC,23,0))</f>
        <v/>
      </c>
      <c r="J40" s="73" t="str">
        <f>IF($B40="","",VLOOKUP($B40,'2. Gerenciamento'!$C:$AC,24,0))</f>
        <v/>
      </c>
      <c r="K40" s="73" t="str">
        <f>IF($B40="","",VLOOKUP($B40,'2. Gerenciamento'!$C:$AC,25,0))</f>
        <v/>
      </c>
      <c r="L40" s="77" t="str">
        <f>IF($B40="","",VLOOKUP($B40,'2. Gerenciamento'!$C:$AC,26,0))</f>
        <v/>
      </c>
      <c r="M40" s="77" t="str">
        <f>IF($B40="","",VLOOKUP($B40,'2. Gerenciamento'!$C:$AC,27,0))</f>
        <v/>
      </c>
      <c r="N40" s="17"/>
      <c r="O40" s="16"/>
      <c r="P40" s="16"/>
    </row>
    <row r="41" spans="1:16">
      <c r="A41" s="2"/>
      <c r="B41" s="56"/>
      <c r="C41" s="59" t="str">
        <f>IF($B41="","",VLOOKUP($B41,'2. Gerenciamento'!$C:$H,2,0))</f>
        <v/>
      </c>
      <c r="D41" s="59" t="str">
        <f>IF($B41="","",VLOOKUP($B41,'2. Gerenciamento'!$C:$H,3,0))</f>
        <v/>
      </c>
      <c r="E41" s="59" t="str">
        <f>IF($B41="","",VLOOKUP($B41,'2. Gerenciamento'!$C:$H,4,0))</f>
        <v/>
      </c>
      <c r="F41" s="59" t="str">
        <f>IF($B41="","",VLOOKUP($B41,'2. Gerenciamento'!$C:$H,5,0))</f>
        <v/>
      </c>
      <c r="G41" s="59" t="str">
        <f>IF(B41="","",VLOOKUP(B41,'2. Gerenciamento'!C:T,18,0))</f>
        <v/>
      </c>
      <c r="H41" s="74" t="str">
        <f>IF(B41="","",VLOOKUP(B41,'2. Gerenciamento'!C:AC,21,0))</f>
        <v/>
      </c>
      <c r="I41" s="73" t="str">
        <f>IF($B41="","",VLOOKUP($B41,'2. Gerenciamento'!$C:$AC,23,0))</f>
        <v/>
      </c>
      <c r="J41" s="73" t="str">
        <f>IF($B41="","",VLOOKUP($B41,'2. Gerenciamento'!$C:$AC,24,0))</f>
        <v/>
      </c>
      <c r="K41" s="73" t="str">
        <f>IF($B41="","",VLOOKUP($B41,'2. Gerenciamento'!$C:$AC,25,0))</f>
        <v/>
      </c>
      <c r="L41" s="77" t="str">
        <f>IF($B41="","",VLOOKUP($B41,'2. Gerenciamento'!$C:$AC,26,0))</f>
        <v/>
      </c>
      <c r="M41" s="77" t="str">
        <f>IF($B41="","",VLOOKUP($B41,'2. Gerenciamento'!$C:$AC,27,0))</f>
        <v/>
      </c>
      <c r="N41" s="17"/>
      <c r="O41" s="16"/>
      <c r="P41" s="16"/>
    </row>
    <row r="42" spans="1:16">
      <c r="A42" s="2"/>
      <c r="B42" s="56"/>
      <c r="C42" s="59" t="str">
        <f>IF($B42="","",VLOOKUP($B42,'2. Gerenciamento'!$C:$H,2,0))</f>
        <v/>
      </c>
      <c r="D42" s="59" t="str">
        <f>IF($B42="","",VLOOKUP($B42,'2. Gerenciamento'!$C:$H,3,0))</f>
        <v/>
      </c>
      <c r="E42" s="59" t="str">
        <f>IF($B42="","",VLOOKUP($B42,'2. Gerenciamento'!$C:$H,4,0))</f>
        <v/>
      </c>
      <c r="F42" s="59" t="str">
        <f>IF($B42="","",VLOOKUP($B42,'2. Gerenciamento'!$C:$H,5,0))</f>
        <v/>
      </c>
      <c r="G42" s="59" t="str">
        <f>IF(B42="","",VLOOKUP(B42,'2. Gerenciamento'!C:T,18,0))</f>
        <v/>
      </c>
      <c r="H42" s="74" t="str">
        <f>IF(B42="","",VLOOKUP(B42,'2. Gerenciamento'!C:AC,21,0))</f>
        <v/>
      </c>
      <c r="I42" s="73" t="str">
        <f>IF($B42="","",VLOOKUP($B42,'2. Gerenciamento'!$C:$AC,23,0))</f>
        <v/>
      </c>
      <c r="J42" s="73" t="str">
        <f>IF($B42="","",VLOOKUP($B42,'2. Gerenciamento'!$C:$AC,24,0))</f>
        <v/>
      </c>
      <c r="K42" s="73" t="str">
        <f>IF($B42="","",VLOOKUP($B42,'2. Gerenciamento'!$C:$AC,25,0))</f>
        <v/>
      </c>
      <c r="L42" s="77" t="str">
        <f>IF($B42="","",VLOOKUP($B42,'2. Gerenciamento'!$C:$AC,26,0))</f>
        <v/>
      </c>
      <c r="M42" s="77" t="str">
        <f>IF($B42="","",VLOOKUP($B42,'2. Gerenciamento'!$C:$AC,27,0))</f>
        <v/>
      </c>
      <c r="N42" s="17"/>
      <c r="O42" s="16"/>
      <c r="P42" s="16"/>
    </row>
    <row r="43" spans="1:16">
      <c r="A43" s="2"/>
      <c r="B43" s="56"/>
      <c r="C43" s="59" t="str">
        <f>IF($B43="","",VLOOKUP($B43,'2. Gerenciamento'!$C:$H,2,0))</f>
        <v/>
      </c>
      <c r="D43" s="59" t="str">
        <f>IF($B43="","",VLOOKUP($B43,'2. Gerenciamento'!$C:$H,3,0))</f>
        <v/>
      </c>
      <c r="E43" s="59" t="str">
        <f>IF($B43="","",VLOOKUP($B43,'2. Gerenciamento'!$C:$H,4,0))</f>
        <v/>
      </c>
      <c r="F43" s="59" t="str">
        <f>IF($B43="","",VLOOKUP($B43,'2. Gerenciamento'!$C:$H,5,0))</f>
        <v/>
      </c>
      <c r="G43" s="59" t="str">
        <f>IF(B43="","",VLOOKUP(B43,'2. Gerenciamento'!C:T,18,0))</f>
        <v/>
      </c>
      <c r="H43" s="74" t="str">
        <f>IF(B43="","",VLOOKUP(B43,'2. Gerenciamento'!C:AC,21,0))</f>
        <v/>
      </c>
      <c r="I43" s="73" t="str">
        <f>IF($B43="","",VLOOKUP($B43,'2. Gerenciamento'!$C:$AC,23,0))</f>
        <v/>
      </c>
      <c r="J43" s="73" t="str">
        <f>IF($B43="","",VLOOKUP($B43,'2. Gerenciamento'!$C:$AC,24,0))</f>
        <v/>
      </c>
      <c r="K43" s="73" t="str">
        <f>IF($B43="","",VLOOKUP($B43,'2. Gerenciamento'!$C:$AC,25,0))</f>
        <v/>
      </c>
      <c r="L43" s="77" t="str">
        <f>IF($B43="","",VLOOKUP($B43,'2. Gerenciamento'!$C:$AC,26,0))</f>
        <v/>
      </c>
      <c r="M43" s="77" t="str">
        <f>IF($B43="","",VLOOKUP($B43,'2. Gerenciamento'!$C:$AC,27,0))</f>
        <v/>
      </c>
      <c r="N43" s="17"/>
      <c r="O43" s="16"/>
      <c r="P43" s="16"/>
    </row>
    <row r="44" spans="1:16">
      <c r="A44" s="2"/>
      <c r="B44" s="56"/>
      <c r="C44" s="59" t="str">
        <f>IF($B44="","",VLOOKUP($B44,'2. Gerenciamento'!$C:$H,2,0))</f>
        <v/>
      </c>
      <c r="D44" s="59" t="str">
        <f>IF($B44="","",VLOOKUP($B44,'2. Gerenciamento'!$C:$H,3,0))</f>
        <v/>
      </c>
      <c r="E44" s="59" t="str">
        <f>IF($B44="","",VLOOKUP($B44,'2. Gerenciamento'!$C:$H,4,0))</f>
        <v/>
      </c>
      <c r="F44" s="59" t="str">
        <f>IF($B44="","",VLOOKUP($B44,'2. Gerenciamento'!$C:$H,5,0))</f>
        <v/>
      </c>
      <c r="G44" s="59" t="str">
        <f>IF(B44="","",VLOOKUP(B44,'2. Gerenciamento'!C:T,18,0))</f>
        <v/>
      </c>
      <c r="H44" s="74" t="str">
        <f>IF(B44="","",VLOOKUP(B44,'2. Gerenciamento'!C:AC,21,0))</f>
        <v/>
      </c>
      <c r="I44" s="73" t="str">
        <f>IF($B44="","",VLOOKUP($B44,'2. Gerenciamento'!$C:$AC,23,0))</f>
        <v/>
      </c>
      <c r="J44" s="73" t="str">
        <f>IF($B44="","",VLOOKUP($B44,'2. Gerenciamento'!$C:$AC,24,0))</f>
        <v/>
      </c>
      <c r="K44" s="73" t="str">
        <f>IF($B44="","",VLOOKUP($B44,'2. Gerenciamento'!$C:$AC,25,0))</f>
        <v/>
      </c>
      <c r="L44" s="77" t="str">
        <f>IF($B44="","",VLOOKUP($B44,'2. Gerenciamento'!$C:$AC,26,0))</f>
        <v/>
      </c>
      <c r="M44" s="77" t="str">
        <f>IF($B44="","",VLOOKUP($B44,'2. Gerenciamento'!$C:$AC,27,0))</f>
        <v/>
      </c>
      <c r="N44" s="17"/>
      <c r="O44" s="16"/>
      <c r="P44" s="16"/>
    </row>
    <row r="45" spans="1:16">
      <c r="A45" s="2"/>
      <c r="B45" s="56"/>
      <c r="C45" s="59" t="str">
        <f>IF($B45="","",VLOOKUP($B45,'2. Gerenciamento'!$C:$H,2,0))</f>
        <v/>
      </c>
      <c r="D45" s="59" t="str">
        <f>IF($B45="","",VLOOKUP($B45,'2. Gerenciamento'!$C:$H,3,0))</f>
        <v/>
      </c>
      <c r="E45" s="59" t="str">
        <f>IF($B45="","",VLOOKUP($B45,'2. Gerenciamento'!$C:$H,4,0))</f>
        <v/>
      </c>
      <c r="F45" s="59" t="str">
        <f>IF($B45="","",VLOOKUP($B45,'2. Gerenciamento'!$C:$H,5,0))</f>
        <v/>
      </c>
      <c r="G45" s="59" t="str">
        <f>IF(B45="","",VLOOKUP(B45,'2. Gerenciamento'!C:T,18,0))</f>
        <v/>
      </c>
      <c r="H45" s="74" t="str">
        <f>IF(B45="","",VLOOKUP(B45,'2. Gerenciamento'!C:AC,21,0))</f>
        <v/>
      </c>
      <c r="I45" s="73" t="str">
        <f>IF($B45="","",VLOOKUP($B45,'2. Gerenciamento'!$C:$AC,23,0))</f>
        <v/>
      </c>
      <c r="J45" s="73" t="str">
        <f>IF($B45="","",VLOOKUP($B45,'2. Gerenciamento'!$C:$AC,24,0))</f>
        <v/>
      </c>
      <c r="K45" s="73" t="str">
        <f>IF($B45="","",VLOOKUP($B45,'2. Gerenciamento'!$C:$AC,25,0))</f>
        <v/>
      </c>
      <c r="L45" s="77" t="str">
        <f>IF($B45="","",VLOOKUP($B45,'2. Gerenciamento'!$C:$AC,26,0))</f>
        <v/>
      </c>
      <c r="M45" s="77" t="str">
        <f>IF($B45="","",VLOOKUP($B45,'2. Gerenciamento'!$C:$AC,27,0))</f>
        <v/>
      </c>
      <c r="N45" s="17"/>
      <c r="O45" s="16"/>
      <c r="P45" s="16"/>
    </row>
    <row r="46" spans="1:16">
      <c r="A46" s="2"/>
      <c r="B46" s="56"/>
      <c r="C46" s="59" t="str">
        <f>IF($B46="","",VLOOKUP($B46,'2. Gerenciamento'!$C:$H,2,0))</f>
        <v/>
      </c>
      <c r="D46" s="59" t="str">
        <f>IF($B46="","",VLOOKUP($B46,'2. Gerenciamento'!$C:$H,3,0))</f>
        <v/>
      </c>
      <c r="E46" s="59" t="str">
        <f>IF($B46="","",VLOOKUP($B46,'2. Gerenciamento'!$C:$H,4,0))</f>
        <v/>
      </c>
      <c r="F46" s="59" t="str">
        <f>IF($B46="","",VLOOKUP($B46,'2. Gerenciamento'!$C:$H,5,0))</f>
        <v/>
      </c>
      <c r="G46" s="59" t="str">
        <f>IF(B46="","",VLOOKUP(B46,'2. Gerenciamento'!C:T,18,0))</f>
        <v/>
      </c>
      <c r="H46" s="74" t="str">
        <f>IF(B46="","",VLOOKUP(B46,'2. Gerenciamento'!C:AC,21,0))</f>
        <v/>
      </c>
      <c r="I46" s="73" t="str">
        <f>IF($B46="","",VLOOKUP($B46,'2. Gerenciamento'!$C:$AC,23,0))</f>
        <v/>
      </c>
      <c r="J46" s="73" t="str">
        <f>IF($B46="","",VLOOKUP($B46,'2. Gerenciamento'!$C:$AC,24,0))</f>
        <v/>
      </c>
      <c r="K46" s="73" t="str">
        <f>IF($B46="","",VLOOKUP($B46,'2. Gerenciamento'!$C:$AC,25,0))</f>
        <v/>
      </c>
      <c r="L46" s="77" t="str">
        <f>IF($B46="","",VLOOKUP($B46,'2. Gerenciamento'!$C:$AC,26,0))</f>
        <v/>
      </c>
      <c r="M46" s="77" t="str">
        <f>IF($B46="","",VLOOKUP($B46,'2. Gerenciamento'!$C:$AC,27,0))</f>
        <v/>
      </c>
      <c r="N46" s="17"/>
      <c r="O46" s="16"/>
      <c r="P46" s="16"/>
    </row>
    <row r="47" spans="1:16">
      <c r="A47" s="2"/>
      <c r="B47" s="56"/>
      <c r="C47" s="59" t="str">
        <f>IF($B47="","",VLOOKUP($B47,'2. Gerenciamento'!$C:$H,2,0))</f>
        <v/>
      </c>
      <c r="D47" s="59" t="str">
        <f>IF($B47="","",VLOOKUP($B47,'2. Gerenciamento'!$C:$H,3,0))</f>
        <v/>
      </c>
      <c r="E47" s="59" t="str">
        <f>IF($B47="","",VLOOKUP($B47,'2. Gerenciamento'!$C:$H,4,0))</f>
        <v/>
      </c>
      <c r="F47" s="59" t="str">
        <f>IF($B47="","",VLOOKUP($B47,'2. Gerenciamento'!$C:$H,5,0))</f>
        <v/>
      </c>
      <c r="G47" s="59" t="str">
        <f>IF(B47="","",VLOOKUP(B47,'2. Gerenciamento'!C:T,18,0))</f>
        <v/>
      </c>
      <c r="H47" s="74" t="str">
        <f>IF(B47="","",VLOOKUP(B47,'2. Gerenciamento'!C:AC,21,0))</f>
        <v/>
      </c>
      <c r="I47" s="73" t="str">
        <f>IF($B47="","",VLOOKUP($B47,'2. Gerenciamento'!$C:$AC,23,0))</f>
        <v/>
      </c>
      <c r="J47" s="73" t="str">
        <f>IF($B47="","",VLOOKUP($B47,'2. Gerenciamento'!$C:$AC,24,0))</f>
        <v/>
      </c>
      <c r="K47" s="73" t="str">
        <f>IF($B47="","",VLOOKUP($B47,'2. Gerenciamento'!$C:$AC,25,0))</f>
        <v/>
      </c>
      <c r="L47" s="77" t="str">
        <f>IF($B47="","",VLOOKUP($B47,'2. Gerenciamento'!$C:$AC,26,0))</f>
        <v/>
      </c>
      <c r="M47" s="77" t="str">
        <f>IF($B47="","",VLOOKUP($B47,'2. Gerenciamento'!$C:$AC,27,0))</f>
        <v/>
      </c>
      <c r="N47" s="17"/>
      <c r="O47" s="16"/>
      <c r="P47" s="16"/>
    </row>
    <row r="48" spans="1:16">
      <c r="A48" s="2"/>
      <c r="B48" s="56"/>
      <c r="C48" s="59" t="str">
        <f>IF($B48="","",VLOOKUP($B48,'2. Gerenciamento'!$C:$H,2,0))</f>
        <v/>
      </c>
      <c r="D48" s="59" t="str">
        <f>IF($B48="","",VLOOKUP($B48,'2. Gerenciamento'!$C:$H,3,0))</f>
        <v/>
      </c>
      <c r="E48" s="59" t="str">
        <f>IF($B48="","",VLOOKUP($B48,'2. Gerenciamento'!$C:$H,4,0))</f>
        <v/>
      </c>
      <c r="F48" s="59" t="str">
        <f>IF($B48="","",VLOOKUP($B48,'2. Gerenciamento'!$C:$H,5,0))</f>
        <v/>
      </c>
      <c r="G48" s="59" t="str">
        <f>IF(B48="","",VLOOKUP(B48,'2. Gerenciamento'!C:T,18,0))</f>
        <v/>
      </c>
      <c r="H48" s="74" t="str">
        <f>IF(B48="","",VLOOKUP(B48,'2. Gerenciamento'!C:AC,21,0))</f>
        <v/>
      </c>
      <c r="I48" s="73" t="str">
        <f>IF($B48="","",VLOOKUP($B48,'2. Gerenciamento'!$C:$AC,23,0))</f>
        <v/>
      </c>
      <c r="J48" s="73" t="str">
        <f>IF($B48="","",VLOOKUP($B48,'2. Gerenciamento'!$C:$AC,24,0))</f>
        <v/>
      </c>
      <c r="K48" s="73" t="str">
        <f>IF($B48="","",VLOOKUP($B48,'2. Gerenciamento'!$C:$AC,25,0))</f>
        <v/>
      </c>
      <c r="L48" s="77" t="str">
        <f>IF($B48="","",VLOOKUP($B48,'2. Gerenciamento'!$C:$AC,26,0))</f>
        <v/>
      </c>
      <c r="M48" s="77" t="str">
        <f>IF($B48="","",VLOOKUP($B48,'2. Gerenciamento'!$C:$AC,27,0))</f>
        <v/>
      </c>
      <c r="N48" s="17"/>
      <c r="O48" s="16"/>
      <c r="P48" s="16"/>
    </row>
    <row r="49" spans="1:16">
      <c r="A49" s="2"/>
      <c r="B49" s="56"/>
      <c r="C49" s="59" t="str">
        <f>IF($B49="","",VLOOKUP($B49,'2. Gerenciamento'!$C:$H,2,0))</f>
        <v/>
      </c>
      <c r="D49" s="59" t="str">
        <f>IF($B49="","",VLOOKUP($B49,'2. Gerenciamento'!$C:$H,3,0))</f>
        <v/>
      </c>
      <c r="E49" s="59" t="str">
        <f>IF($B49="","",VLOOKUP($B49,'2. Gerenciamento'!$C:$H,4,0))</f>
        <v/>
      </c>
      <c r="F49" s="59" t="str">
        <f>IF($B49="","",VLOOKUP($B49,'2. Gerenciamento'!$C:$H,5,0))</f>
        <v/>
      </c>
      <c r="G49" s="59" t="str">
        <f>IF(B49="","",VLOOKUP(B49,'2. Gerenciamento'!C:T,18,0))</f>
        <v/>
      </c>
      <c r="H49" s="74" t="str">
        <f>IF(B49="","",VLOOKUP(B49,'2. Gerenciamento'!C:AC,21,0))</f>
        <v/>
      </c>
      <c r="I49" s="73" t="str">
        <f>IF($B49="","",VLOOKUP($B49,'2. Gerenciamento'!$C:$AC,23,0))</f>
        <v/>
      </c>
      <c r="J49" s="73" t="str">
        <f>IF($B49="","",VLOOKUP($B49,'2. Gerenciamento'!$C:$AC,24,0))</f>
        <v/>
      </c>
      <c r="K49" s="73" t="str">
        <f>IF($B49="","",VLOOKUP($B49,'2. Gerenciamento'!$C:$AC,25,0))</f>
        <v/>
      </c>
      <c r="L49" s="77" t="str">
        <f>IF($B49="","",VLOOKUP($B49,'2. Gerenciamento'!$C:$AC,26,0))</f>
        <v/>
      </c>
      <c r="M49" s="77" t="str">
        <f>IF($B49="","",VLOOKUP($B49,'2. Gerenciamento'!$C:$AC,27,0))</f>
        <v/>
      </c>
      <c r="N49" s="17"/>
      <c r="O49" s="16"/>
      <c r="P49" s="16"/>
    </row>
    <row r="50" spans="1:16">
      <c r="A50" s="2"/>
      <c r="B50" s="56"/>
      <c r="C50" s="59" t="str">
        <f>IF($B50="","",VLOOKUP($B50,'2. Gerenciamento'!$C:$H,2,0))</f>
        <v/>
      </c>
      <c r="D50" s="59" t="str">
        <f>IF($B50="","",VLOOKUP($B50,'2. Gerenciamento'!$C:$H,3,0))</f>
        <v/>
      </c>
      <c r="E50" s="59" t="str">
        <f>IF($B50="","",VLOOKUP($B50,'2. Gerenciamento'!$C:$H,4,0))</f>
        <v/>
      </c>
      <c r="F50" s="59" t="str">
        <f>IF($B50="","",VLOOKUP($B50,'2. Gerenciamento'!$C:$H,5,0))</f>
        <v/>
      </c>
      <c r="G50" s="59" t="str">
        <f>IF(B50="","",VLOOKUP(B50,'2. Gerenciamento'!C:T,18,0))</f>
        <v/>
      </c>
      <c r="H50" s="74" t="str">
        <f>IF(B50="","",VLOOKUP(B50,'2. Gerenciamento'!C:AC,21,0))</f>
        <v/>
      </c>
      <c r="I50" s="73" t="str">
        <f>IF($B50="","",VLOOKUP($B50,'2. Gerenciamento'!$C:$AC,23,0))</f>
        <v/>
      </c>
      <c r="J50" s="73" t="str">
        <f>IF($B50="","",VLOOKUP($B50,'2. Gerenciamento'!$C:$AC,24,0))</f>
        <v/>
      </c>
      <c r="K50" s="73" t="str">
        <f>IF($B50="","",VLOOKUP($B50,'2. Gerenciamento'!$C:$AC,25,0))</f>
        <v/>
      </c>
      <c r="L50" s="77" t="str">
        <f>IF($B50="","",VLOOKUP($B50,'2. Gerenciamento'!$C:$AC,26,0))</f>
        <v/>
      </c>
      <c r="M50" s="77" t="str">
        <f>IF($B50="","",VLOOKUP($B50,'2. Gerenciamento'!$C:$AC,27,0))</f>
        <v/>
      </c>
      <c r="N50" s="17"/>
      <c r="O50" s="16"/>
      <c r="P50" s="16"/>
    </row>
    <row r="51" spans="1:16">
      <c r="A51" s="2"/>
      <c r="B51" s="56"/>
      <c r="C51" s="59" t="str">
        <f>IF($B51="","",VLOOKUP($B51,'2. Gerenciamento'!$C:$H,2,0))</f>
        <v/>
      </c>
      <c r="D51" s="59" t="str">
        <f>IF($B51="","",VLOOKUP($B51,'2. Gerenciamento'!$C:$H,3,0))</f>
        <v/>
      </c>
      <c r="E51" s="59" t="str">
        <f>IF($B51="","",VLOOKUP($B51,'2. Gerenciamento'!$C:$H,4,0))</f>
        <v/>
      </c>
      <c r="F51" s="59" t="str">
        <f>IF($B51="","",VLOOKUP($B51,'2. Gerenciamento'!$C:$H,5,0))</f>
        <v/>
      </c>
      <c r="G51" s="59" t="str">
        <f>IF(B51="","",VLOOKUP(B51,'2. Gerenciamento'!C:T,18,0))</f>
        <v/>
      </c>
      <c r="H51" s="74" t="str">
        <f>IF(B51="","",VLOOKUP(B51,'2. Gerenciamento'!C:AC,21,0))</f>
        <v/>
      </c>
      <c r="I51" s="73" t="str">
        <f>IF($B51="","",VLOOKUP($B51,'2. Gerenciamento'!$C:$AC,23,0))</f>
        <v/>
      </c>
      <c r="J51" s="73" t="str">
        <f>IF($B51="","",VLOOKUP($B51,'2. Gerenciamento'!$C:$AC,24,0))</f>
        <v/>
      </c>
      <c r="K51" s="73" t="str">
        <f>IF($B51="","",VLOOKUP($B51,'2. Gerenciamento'!$C:$AC,25,0))</f>
        <v/>
      </c>
      <c r="L51" s="77" t="str">
        <f>IF($B51="","",VLOOKUP($B51,'2. Gerenciamento'!$C:$AC,26,0))</f>
        <v/>
      </c>
      <c r="M51" s="77" t="str">
        <f>IF($B51="","",VLOOKUP($B51,'2. Gerenciamento'!$C:$AC,27,0))</f>
        <v/>
      </c>
      <c r="N51" s="17"/>
      <c r="O51" s="16"/>
      <c r="P51" s="16"/>
    </row>
    <row r="52" spans="1:16">
      <c r="A52" s="2"/>
      <c r="B52" s="56"/>
      <c r="C52" s="59" t="str">
        <f>IF($B52="","",VLOOKUP($B52,'2. Gerenciamento'!$C:$H,2,0))</f>
        <v/>
      </c>
      <c r="D52" s="59" t="str">
        <f>IF($B52="","",VLOOKUP($B52,'2. Gerenciamento'!$C:$H,3,0))</f>
        <v/>
      </c>
      <c r="E52" s="59" t="str">
        <f>IF($B52="","",VLOOKUP($B52,'2. Gerenciamento'!$C:$H,4,0))</f>
        <v/>
      </c>
      <c r="F52" s="59" t="str">
        <f>IF($B52="","",VLOOKUP($B52,'2. Gerenciamento'!$C:$H,5,0))</f>
        <v/>
      </c>
      <c r="G52" s="59" t="str">
        <f>IF(B52="","",VLOOKUP(B52,'2. Gerenciamento'!C:T,18,0))</f>
        <v/>
      </c>
      <c r="H52" s="74" t="str">
        <f>IF(B52="","",VLOOKUP(B52,'2. Gerenciamento'!C:AC,21,0))</f>
        <v/>
      </c>
      <c r="I52" s="73" t="str">
        <f>IF($B52="","",VLOOKUP($B52,'2. Gerenciamento'!$C:$AC,23,0))</f>
        <v/>
      </c>
      <c r="J52" s="73" t="str">
        <f>IF($B52="","",VLOOKUP($B52,'2. Gerenciamento'!$C:$AC,24,0))</f>
        <v/>
      </c>
      <c r="K52" s="73" t="str">
        <f>IF($B52="","",VLOOKUP($B52,'2. Gerenciamento'!$C:$AC,25,0))</f>
        <v/>
      </c>
      <c r="L52" s="77" t="str">
        <f>IF($B52="","",VLOOKUP($B52,'2. Gerenciamento'!$C:$AC,26,0))</f>
        <v/>
      </c>
      <c r="M52" s="77" t="str">
        <f>IF($B52="","",VLOOKUP($B52,'2. Gerenciamento'!$C:$AC,27,0))</f>
        <v/>
      </c>
      <c r="N52" s="17"/>
      <c r="O52" s="16"/>
      <c r="P52" s="16"/>
    </row>
    <row r="53" spans="1:16">
      <c r="A53" s="2"/>
      <c r="B53" s="56"/>
      <c r="C53" s="59" t="str">
        <f>IF($B53="","",VLOOKUP($B53,'2. Gerenciamento'!$C:$H,2,0))</f>
        <v/>
      </c>
      <c r="D53" s="59" t="str">
        <f>IF($B53="","",VLOOKUP($B53,'2. Gerenciamento'!$C:$H,3,0))</f>
        <v/>
      </c>
      <c r="E53" s="59" t="str">
        <f>IF($B53="","",VLOOKUP($B53,'2. Gerenciamento'!$C:$H,4,0))</f>
        <v/>
      </c>
      <c r="F53" s="59" t="str">
        <f>IF($B53="","",VLOOKUP($B53,'2. Gerenciamento'!$C:$H,5,0))</f>
        <v/>
      </c>
      <c r="G53" s="59" t="str">
        <f>IF(B53="","",VLOOKUP(B53,'2. Gerenciamento'!C:T,18,0))</f>
        <v/>
      </c>
      <c r="H53" s="74" t="str">
        <f>IF(B53="","",VLOOKUP(B53,'2. Gerenciamento'!C:AC,21,0))</f>
        <v/>
      </c>
      <c r="I53" s="73" t="str">
        <f>IF($B53="","",VLOOKUP($B53,'2. Gerenciamento'!$C:$AC,23,0))</f>
        <v/>
      </c>
      <c r="J53" s="73" t="str">
        <f>IF($B53="","",VLOOKUP($B53,'2. Gerenciamento'!$C:$AC,24,0))</f>
        <v/>
      </c>
      <c r="K53" s="73" t="str">
        <f>IF($B53="","",VLOOKUP($B53,'2. Gerenciamento'!$C:$AC,25,0))</f>
        <v/>
      </c>
      <c r="L53" s="77" t="str">
        <f>IF($B53="","",VLOOKUP($B53,'2. Gerenciamento'!$C:$AC,26,0))</f>
        <v/>
      </c>
      <c r="M53" s="77" t="str">
        <f>IF($B53="","",VLOOKUP($B53,'2. Gerenciamento'!$C:$AC,27,0))</f>
        <v/>
      </c>
      <c r="N53" s="17"/>
      <c r="O53" s="16"/>
      <c r="P53" s="16"/>
    </row>
    <row r="54" spans="1:16">
      <c r="A54" s="2"/>
      <c r="B54" s="56"/>
      <c r="C54" s="59" t="str">
        <f>IF($B54="","",VLOOKUP($B54,'2. Gerenciamento'!$C:$H,2,0))</f>
        <v/>
      </c>
      <c r="D54" s="59" t="str">
        <f>IF($B54="","",VLOOKUP($B54,'2. Gerenciamento'!$C:$H,3,0))</f>
        <v/>
      </c>
      <c r="E54" s="59" t="str">
        <f>IF($B54="","",VLOOKUP($B54,'2. Gerenciamento'!$C:$H,4,0))</f>
        <v/>
      </c>
      <c r="F54" s="59" t="str">
        <f>IF($B54="","",VLOOKUP($B54,'2. Gerenciamento'!$C:$H,5,0))</f>
        <v/>
      </c>
      <c r="G54" s="59" t="str">
        <f>IF(B54="","",VLOOKUP(B54,'2. Gerenciamento'!C:T,18,0))</f>
        <v/>
      </c>
      <c r="H54" s="74" t="str">
        <f>IF(B54="","",VLOOKUP(B54,'2. Gerenciamento'!C:AC,21,0))</f>
        <v/>
      </c>
      <c r="I54" s="73" t="str">
        <f>IF($B54="","",VLOOKUP($B54,'2. Gerenciamento'!$C:$AC,23,0))</f>
        <v/>
      </c>
      <c r="J54" s="73" t="str">
        <f>IF($B54="","",VLOOKUP($B54,'2. Gerenciamento'!$C:$AC,24,0))</f>
        <v/>
      </c>
      <c r="K54" s="73" t="str">
        <f>IF($B54="","",VLOOKUP($B54,'2. Gerenciamento'!$C:$AC,25,0))</f>
        <v/>
      </c>
      <c r="L54" s="77" t="str">
        <f>IF($B54="","",VLOOKUP($B54,'2. Gerenciamento'!$C:$AC,26,0))</f>
        <v/>
      </c>
      <c r="M54" s="77" t="str">
        <f>IF($B54="","",VLOOKUP($B54,'2. Gerenciamento'!$C:$AC,27,0))</f>
        <v/>
      </c>
      <c r="N54" s="17"/>
      <c r="O54" s="16"/>
      <c r="P54" s="16"/>
    </row>
    <row r="55" spans="1:16">
      <c r="A55" s="2"/>
      <c r="B55" s="57"/>
      <c r="C55" s="2"/>
      <c r="D55" s="2"/>
      <c r="E55" s="2"/>
      <c r="F55" s="2"/>
      <c r="G55" s="2"/>
      <c r="H55" s="2"/>
      <c r="I55" s="2"/>
    </row>
  </sheetData>
  <mergeCells count="1">
    <mergeCell ref="B2:P2"/>
  </mergeCells>
  <conditionalFormatting sqref="G4:G54">
    <cfRule type="cellIs" dxfId="14" priority="12" operator="equal">
      <formula>"CRÍTICO"</formula>
    </cfRule>
  </conditionalFormatting>
  <conditionalFormatting sqref="G4:G54">
    <cfRule type="cellIs" dxfId="13" priority="13" operator="equal">
      <formula>"MUITO ALTO"</formula>
    </cfRule>
  </conditionalFormatting>
  <conditionalFormatting sqref="G4:G54">
    <cfRule type="cellIs" dxfId="12" priority="14" operator="equal">
      <formula>"ALTO"</formula>
    </cfRule>
  </conditionalFormatting>
  <conditionalFormatting sqref="G4:G54">
    <cfRule type="cellIs" dxfId="11" priority="15" operator="equal">
      <formula>"MÉDIO"</formula>
    </cfRule>
  </conditionalFormatting>
  <conditionalFormatting sqref="G4:G54">
    <cfRule type="cellIs" dxfId="10" priority="16" operator="equal">
      <formula>"BAIXO"</formula>
    </cfRule>
  </conditionalFormatting>
  <conditionalFormatting sqref="G4:G54">
    <cfRule type="cellIs" dxfId="9" priority="17" operator="equal">
      <formula>"MUITO BAIXO"</formula>
    </cfRule>
  </conditionalFormatting>
  <conditionalFormatting sqref="H4:H1048576">
    <cfRule type="cellIs" dxfId="8" priority="7" operator="equal">
      <formula>"TRANSFERIR/COMPARTILHAR"</formula>
    </cfRule>
    <cfRule type="cellIs" dxfId="7" priority="8" operator="equal">
      <formula>"REDUZIR"</formula>
    </cfRule>
    <cfRule type="cellIs" dxfId="6" priority="9" operator="equal">
      <formula>"ACEITAR"</formula>
    </cfRule>
  </conditionalFormatting>
  <conditionalFormatting sqref="H1 H3:H1048576">
    <cfRule type="cellIs" dxfId="5" priority="6" operator="equal">
      <formula>"EVITAR"</formula>
    </cfRule>
  </conditionalFormatting>
  <conditionalFormatting sqref="N4:N54">
    <cfRule type="cellIs" dxfId="4" priority="1" operator="equal">
      <formula>"Em andamento"</formula>
    </cfRule>
    <cfRule type="cellIs" dxfId="3" priority="2" operator="equal">
      <formula>"Concluído"</formula>
    </cfRule>
    <cfRule type="cellIs" dxfId="2" priority="3" operator="equal">
      <formula>"A iniciar"</formula>
    </cfRule>
    <cfRule type="cellIs" dxfId="1" priority="4" operator="equal">
      <formula>"Descontinuado"</formula>
    </cfRule>
    <cfRule type="cellIs" dxfId="0" priority="5" operator="equal">
      <formula>"Atrasado"</formula>
    </cfRule>
  </conditionalFormatting>
  <dataValidations count="2">
    <dataValidation allowBlank="1" sqref="H4:H54"/>
    <dataValidation allowBlank="1" showDropDown="1" showErrorMessage="1" sqref="O4:P54"/>
  </dataValidations>
  <printOptions horizontalCentered="1"/>
  <pageMargins left="0" right="0" top="0.39370078740157483" bottom="0.39370078740157483" header="0" footer="0"/>
  <pageSetup paperSize="9" scale="5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'2. Gerenciamento'!$C$5:$C$54</xm:f>
          </x14:formula1>
          <xm:sqref>B4:B54</xm:sqref>
        </x14:dataValidation>
        <x14:dataValidation type="list" allowBlank="1" showInputMessage="1" showErrorMessage="1">
          <x14:formula1>
            <xm:f>Apoio!$Z$12:$Z$16</xm:f>
          </x14:formula1>
          <xm:sqref>N4:N54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Z615"/>
  <sheetViews>
    <sheetView showGridLines="0" zoomScaleNormal="100" workbookViewId="0">
      <pane ySplit="4" topLeftCell="A5" activePane="bottomLeft" state="frozen"/>
      <selection pane="bottomLeft" activeCell="C9" sqref="C9"/>
    </sheetView>
  </sheetViews>
  <sheetFormatPr defaultColWidth="12.5703125" defaultRowHeight="15" customHeight="1" outlineLevelCol="1"/>
  <cols>
    <col min="1" max="1" width="7" style="86" customWidth="1"/>
    <col min="2" max="2" width="28.85546875" style="86" customWidth="1" outlineLevel="1"/>
    <col min="3" max="3" width="42.7109375" style="86" customWidth="1" outlineLevel="1"/>
    <col min="4" max="4" width="13.7109375" style="86" customWidth="1" outlineLevel="1"/>
    <col min="5" max="5" width="11.140625" style="86" customWidth="1" outlineLevel="1"/>
    <col min="6" max="6" width="22.5703125" style="86" customWidth="1" outlineLevel="1"/>
    <col min="7" max="7" width="5.85546875" style="86" customWidth="1"/>
    <col min="8" max="8" width="6.28515625" style="86" customWidth="1" outlineLevel="1"/>
    <col min="9" max="9" width="11.140625" style="86" customWidth="1" outlineLevel="1"/>
    <col min="10" max="10" width="9.140625" style="86" customWidth="1" outlineLevel="1"/>
    <col min="11" max="14" width="10.42578125" style="86" customWidth="1" outlineLevel="1"/>
    <col min="15" max="16" width="9.42578125" style="86" customWidth="1" outlineLevel="1"/>
    <col min="17" max="17" width="7" style="86" customWidth="1"/>
    <col min="18" max="18" width="18.7109375" style="86" customWidth="1" outlineLevel="1"/>
    <col min="19" max="19" width="13.7109375" style="86" customWidth="1" outlineLevel="1"/>
    <col min="20" max="22" width="8.85546875" style="86" customWidth="1" outlineLevel="1"/>
    <col min="23" max="23" width="12" style="86" customWidth="1" outlineLevel="1"/>
    <col min="24" max="24" width="8.85546875" style="86" bestFit="1" customWidth="1" outlineLevel="1"/>
    <col min="25" max="25" width="5.5703125" style="86" customWidth="1"/>
    <col min="26" max="26" width="14.7109375" style="86" customWidth="1" outlineLevel="1"/>
    <col min="27" max="16384" width="12.5703125" style="86"/>
  </cols>
  <sheetData>
    <row r="1" spans="1:26" s="164" customFormat="1" ht="81" customHeight="1">
      <c r="A1" s="163" t="s">
        <v>131</v>
      </c>
      <c r="B1" s="276" t="s">
        <v>14</v>
      </c>
      <c r="C1" s="277"/>
      <c r="D1" s="277"/>
      <c r="E1" s="277"/>
      <c r="F1" s="277"/>
      <c r="G1" s="163" t="s">
        <v>132</v>
      </c>
      <c r="H1" s="278" t="s">
        <v>15</v>
      </c>
      <c r="I1" s="277"/>
      <c r="J1" s="277"/>
      <c r="K1" s="277"/>
      <c r="L1" s="277"/>
      <c r="M1" s="277"/>
      <c r="N1" s="277"/>
      <c r="O1" s="277"/>
      <c r="P1" s="277"/>
      <c r="Q1" s="163" t="s">
        <v>133</v>
      </c>
      <c r="R1" s="279" t="s">
        <v>16</v>
      </c>
      <c r="S1" s="280"/>
      <c r="T1" s="280"/>
      <c r="U1" s="280"/>
      <c r="V1" s="280"/>
      <c r="W1" s="280"/>
      <c r="X1" s="280"/>
      <c r="Y1" s="163" t="s">
        <v>135</v>
      </c>
    </row>
    <row r="2" spans="1:26" ht="15" customHeight="1" thickBo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</row>
    <row r="3" spans="1:26" ht="21.75" customHeight="1" thickBot="1">
      <c r="A3" s="87"/>
      <c r="B3" s="281" t="s">
        <v>2</v>
      </c>
      <c r="C3" s="282"/>
      <c r="D3" s="282"/>
      <c r="E3" s="282"/>
      <c r="F3" s="283"/>
      <c r="G3" s="87"/>
      <c r="H3" s="264" t="s">
        <v>17</v>
      </c>
      <c r="I3" s="265"/>
      <c r="J3" s="265"/>
      <c r="K3" s="265"/>
      <c r="L3" s="265"/>
      <c r="M3" s="265"/>
      <c r="N3" s="265"/>
      <c r="O3" s="265"/>
      <c r="P3" s="266"/>
      <c r="Q3" s="87"/>
      <c r="R3" s="284" t="s">
        <v>18</v>
      </c>
      <c r="S3" s="267" t="s">
        <v>19</v>
      </c>
      <c r="T3" s="265"/>
      <c r="U3" s="265"/>
      <c r="V3" s="265"/>
      <c r="W3" s="265"/>
      <c r="X3" s="266"/>
    </row>
    <row r="4" spans="1:26" ht="24" customHeight="1" thickBot="1">
      <c r="A4" s="87"/>
      <c r="B4" s="88" t="s">
        <v>3</v>
      </c>
      <c r="C4" s="89" t="s">
        <v>1</v>
      </c>
      <c r="D4" s="90" t="s">
        <v>20</v>
      </c>
      <c r="E4" s="90" t="s">
        <v>21</v>
      </c>
      <c r="F4" s="91" t="s">
        <v>134</v>
      </c>
      <c r="G4" s="87"/>
      <c r="H4" s="92" t="s">
        <v>22</v>
      </c>
      <c r="I4" s="268" t="s">
        <v>10</v>
      </c>
      <c r="J4" s="266"/>
      <c r="K4" s="268" t="s">
        <v>1</v>
      </c>
      <c r="L4" s="265"/>
      <c r="M4" s="265"/>
      <c r="N4" s="265"/>
      <c r="O4" s="265"/>
      <c r="P4" s="266"/>
      <c r="Q4" s="87"/>
      <c r="R4" s="285"/>
      <c r="S4" s="93" t="s">
        <v>26</v>
      </c>
      <c r="T4" s="94" t="s">
        <v>32</v>
      </c>
      <c r="U4" s="95" t="s">
        <v>33</v>
      </c>
      <c r="V4" s="96" t="s">
        <v>30</v>
      </c>
      <c r="W4" s="97" t="s">
        <v>24</v>
      </c>
      <c r="X4" s="98" t="s">
        <v>105</v>
      </c>
    </row>
    <row r="5" spans="1:26" ht="20.25" customHeight="1" thickBot="1">
      <c r="A5" s="87"/>
      <c r="B5" s="99" t="s">
        <v>23</v>
      </c>
      <c r="C5" s="100" t="s">
        <v>153</v>
      </c>
      <c r="D5" s="101" t="s">
        <v>24</v>
      </c>
      <c r="E5" s="101">
        <v>1</v>
      </c>
      <c r="F5" s="102">
        <v>0</v>
      </c>
      <c r="G5" s="87"/>
      <c r="H5" s="103">
        <v>1</v>
      </c>
      <c r="I5" s="269" t="s">
        <v>25</v>
      </c>
      <c r="J5" s="273"/>
      <c r="K5" s="269" t="s">
        <v>143</v>
      </c>
      <c r="L5" s="286"/>
      <c r="M5" s="286"/>
      <c r="N5" s="286"/>
      <c r="O5" s="286"/>
      <c r="P5" s="287"/>
      <c r="Q5" s="87"/>
      <c r="R5" s="168" t="s">
        <v>26</v>
      </c>
      <c r="S5" s="104" t="s">
        <v>27</v>
      </c>
      <c r="T5" s="105" t="s">
        <v>28</v>
      </c>
      <c r="U5" s="106" t="s">
        <v>28</v>
      </c>
      <c r="V5" s="106" t="s">
        <v>28</v>
      </c>
      <c r="W5" s="106" t="s">
        <v>28</v>
      </c>
      <c r="X5" s="107" t="s">
        <v>28</v>
      </c>
      <c r="Y5" s="108"/>
    </row>
    <row r="6" spans="1:26" ht="22.5" customHeight="1" thickBot="1">
      <c r="A6" s="87"/>
      <c r="B6" s="109" t="s">
        <v>29</v>
      </c>
      <c r="C6" s="110" t="s">
        <v>154</v>
      </c>
      <c r="D6" s="111" t="s">
        <v>30</v>
      </c>
      <c r="E6" s="111">
        <v>0.8</v>
      </c>
      <c r="F6" s="112">
        <v>0.2</v>
      </c>
      <c r="G6" s="87"/>
      <c r="H6" s="113">
        <v>2</v>
      </c>
      <c r="I6" s="258" t="s">
        <v>31</v>
      </c>
      <c r="J6" s="274"/>
      <c r="K6" s="258" t="s">
        <v>144</v>
      </c>
      <c r="L6" s="259"/>
      <c r="M6" s="259"/>
      <c r="N6" s="259"/>
      <c r="O6" s="259"/>
      <c r="P6" s="260"/>
      <c r="Q6" s="87"/>
      <c r="R6" s="169" t="s">
        <v>32</v>
      </c>
      <c r="S6" s="114" t="s">
        <v>27</v>
      </c>
      <c r="T6" s="115" t="s">
        <v>27</v>
      </c>
      <c r="U6" s="116" t="s">
        <v>28</v>
      </c>
      <c r="V6" s="117" t="s">
        <v>28</v>
      </c>
      <c r="W6" s="117" t="s">
        <v>28</v>
      </c>
      <c r="X6" s="118" t="s">
        <v>28</v>
      </c>
    </row>
    <row r="7" spans="1:26" ht="22.5" customHeight="1" thickBot="1">
      <c r="A7" s="87"/>
      <c r="B7" s="119" t="s">
        <v>5</v>
      </c>
      <c r="C7" s="110" t="s">
        <v>155</v>
      </c>
      <c r="D7" s="111" t="s">
        <v>33</v>
      </c>
      <c r="E7" s="111">
        <v>0.6</v>
      </c>
      <c r="F7" s="112">
        <v>0.4</v>
      </c>
      <c r="G7" s="87"/>
      <c r="H7" s="113">
        <v>5</v>
      </c>
      <c r="I7" s="258" t="s">
        <v>34</v>
      </c>
      <c r="J7" s="274"/>
      <c r="K7" s="258" t="s">
        <v>145</v>
      </c>
      <c r="L7" s="259"/>
      <c r="M7" s="259"/>
      <c r="N7" s="259"/>
      <c r="O7" s="259"/>
      <c r="P7" s="260"/>
      <c r="Q7" s="87"/>
      <c r="R7" s="170" t="s">
        <v>33</v>
      </c>
      <c r="S7" s="114" t="s">
        <v>27</v>
      </c>
      <c r="T7" s="120" t="s">
        <v>27</v>
      </c>
      <c r="U7" s="121" t="s">
        <v>27</v>
      </c>
      <c r="V7" s="117" t="s">
        <v>28</v>
      </c>
      <c r="W7" s="117" t="s">
        <v>28</v>
      </c>
      <c r="X7" s="118" t="s">
        <v>28</v>
      </c>
    </row>
    <row r="8" spans="1:26" ht="21" customHeight="1" thickBot="1">
      <c r="A8" s="87"/>
      <c r="B8" s="122" t="s">
        <v>35</v>
      </c>
      <c r="C8" s="110" t="s">
        <v>156</v>
      </c>
      <c r="D8" s="111" t="s">
        <v>32</v>
      </c>
      <c r="E8" s="111">
        <v>0.4</v>
      </c>
      <c r="F8" s="112">
        <v>0.6</v>
      </c>
      <c r="G8" s="87"/>
      <c r="H8" s="113">
        <v>8</v>
      </c>
      <c r="I8" s="258" t="s">
        <v>36</v>
      </c>
      <c r="J8" s="274"/>
      <c r="K8" s="258" t="s">
        <v>146</v>
      </c>
      <c r="L8" s="259"/>
      <c r="M8" s="259"/>
      <c r="N8" s="259"/>
      <c r="O8" s="259"/>
      <c r="P8" s="260"/>
      <c r="Q8" s="87"/>
      <c r="R8" s="171" t="s">
        <v>30</v>
      </c>
      <c r="S8" s="181" t="s">
        <v>27</v>
      </c>
      <c r="T8" s="180" t="s">
        <v>27</v>
      </c>
      <c r="U8" s="179" t="s">
        <v>27</v>
      </c>
      <c r="V8" s="185" t="s">
        <v>27</v>
      </c>
      <c r="W8" s="177" t="s">
        <v>28</v>
      </c>
      <c r="X8" s="118" t="s">
        <v>28</v>
      </c>
    </row>
    <row r="9" spans="1:26" ht="18.75" customHeight="1" thickBot="1">
      <c r="A9" s="87"/>
      <c r="B9" s="123" t="s">
        <v>37</v>
      </c>
      <c r="C9" s="124" t="s">
        <v>65</v>
      </c>
      <c r="D9" s="125" t="s">
        <v>26</v>
      </c>
      <c r="E9" s="125">
        <v>0.2</v>
      </c>
      <c r="F9" s="126">
        <v>0.8</v>
      </c>
      <c r="G9" s="87"/>
      <c r="H9" s="127">
        <v>10</v>
      </c>
      <c r="I9" s="261" t="s">
        <v>38</v>
      </c>
      <c r="J9" s="275"/>
      <c r="K9" s="261" t="s">
        <v>147</v>
      </c>
      <c r="L9" s="262"/>
      <c r="M9" s="262"/>
      <c r="N9" s="262"/>
      <c r="O9" s="262"/>
      <c r="P9" s="263"/>
      <c r="Q9" s="87"/>
      <c r="R9" s="189" t="s">
        <v>24</v>
      </c>
      <c r="S9" s="183" t="s">
        <v>27</v>
      </c>
      <c r="T9" s="182" t="s">
        <v>27</v>
      </c>
      <c r="U9" s="186" t="s">
        <v>27</v>
      </c>
      <c r="V9" s="187" t="s">
        <v>27</v>
      </c>
      <c r="W9" s="188" t="s">
        <v>27</v>
      </c>
      <c r="X9" s="178" t="s">
        <v>28</v>
      </c>
    </row>
    <row r="10" spans="1:26" ht="15.75" customHeight="1" thickBot="1">
      <c r="A10" s="87"/>
      <c r="B10" s="128"/>
      <c r="C10" s="129"/>
      <c r="D10" s="128"/>
      <c r="E10" s="128"/>
      <c r="F10" s="128"/>
      <c r="G10" s="87"/>
      <c r="H10" s="128"/>
      <c r="I10" s="128"/>
      <c r="J10" s="128"/>
      <c r="K10" s="128"/>
      <c r="L10" s="128"/>
      <c r="M10" s="128"/>
      <c r="N10" s="128"/>
      <c r="O10" s="128"/>
      <c r="P10" s="128"/>
      <c r="Q10" s="87"/>
      <c r="R10" s="190" t="s">
        <v>105</v>
      </c>
      <c r="S10" s="174" t="s">
        <v>27</v>
      </c>
      <c r="T10" s="184" t="s">
        <v>27</v>
      </c>
      <c r="U10" s="175" t="s">
        <v>27</v>
      </c>
      <c r="V10" s="176" t="s">
        <v>27</v>
      </c>
      <c r="W10" s="191" t="s">
        <v>27</v>
      </c>
      <c r="X10" s="192" t="s">
        <v>27</v>
      </c>
      <c r="Z10" s="108" t="s">
        <v>118</v>
      </c>
    </row>
    <row r="11" spans="1:26" s="173" customFormat="1" ht="30" customHeight="1" thickBot="1">
      <c r="A11" s="87"/>
      <c r="B11" s="172"/>
      <c r="C11" s="129"/>
      <c r="D11" s="172"/>
      <c r="E11" s="172"/>
      <c r="F11" s="172"/>
      <c r="G11" s="87"/>
      <c r="H11" s="172"/>
      <c r="I11" s="172"/>
      <c r="J11" s="172"/>
      <c r="K11" s="172"/>
      <c r="L11" s="172"/>
      <c r="M11" s="172"/>
      <c r="N11" s="172"/>
      <c r="O11" s="172"/>
      <c r="P11" s="172"/>
      <c r="Q11" s="87"/>
      <c r="R11" s="172"/>
      <c r="S11" s="172"/>
      <c r="T11" s="172"/>
      <c r="U11" s="172"/>
      <c r="V11" s="172"/>
      <c r="W11" s="172"/>
      <c r="X11" s="172"/>
      <c r="Z11" s="108"/>
    </row>
    <row r="12" spans="1:26" ht="13.5" thickBot="1">
      <c r="A12" s="87"/>
      <c r="B12" s="128"/>
      <c r="C12" s="130"/>
      <c r="D12" s="128"/>
      <c r="E12" s="128"/>
      <c r="F12" s="128"/>
      <c r="G12" s="87"/>
      <c r="H12" s="264" t="s">
        <v>39</v>
      </c>
      <c r="I12" s="265"/>
      <c r="J12" s="265"/>
      <c r="K12" s="265"/>
      <c r="L12" s="265"/>
      <c r="M12" s="265"/>
      <c r="N12" s="265"/>
      <c r="O12" s="265"/>
      <c r="P12" s="266"/>
      <c r="Q12" s="87"/>
      <c r="R12" s="131" t="s">
        <v>18</v>
      </c>
      <c r="S12" s="267" t="s">
        <v>40</v>
      </c>
      <c r="T12" s="265"/>
      <c r="U12" s="265"/>
      <c r="V12" s="265"/>
      <c r="W12" s="265"/>
      <c r="X12" s="266"/>
      <c r="Z12" s="86" t="s">
        <v>119</v>
      </c>
    </row>
    <row r="13" spans="1:26" ht="13.5" thickBot="1">
      <c r="A13" s="87"/>
      <c r="B13" s="128"/>
      <c r="C13" s="128"/>
      <c r="D13" s="128"/>
      <c r="E13" s="128"/>
      <c r="F13" s="128"/>
      <c r="G13" s="87"/>
      <c r="H13" s="92" t="s">
        <v>22</v>
      </c>
      <c r="I13" s="268" t="s">
        <v>6</v>
      </c>
      <c r="J13" s="266"/>
      <c r="K13" s="268" t="s">
        <v>1</v>
      </c>
      <c r="L13" s="265"/>
      <c r="M13" s="265"/>
      <c r="N13" s="265"/>
      <c r="O13" s="265"/>
      <c r="P13" s="266"/>
      <c r="Q13" s="87"/>
      <c r="R13" s="199" t="s">
        <v>26</v>
      </c>
      <c r="S13" s="254" t="s">
        <v>136</v>
      </c>
      <c r="T13" s="255"/>
      <c r="U13" s="255"/>
      <c r="V13" s="255"/>
      <c r="W13" s="255"/>
      <c r="X13" s="256"/>
      <c r="Z13" s="86" t="s">
        <v>120</v>
      </c>
    </row>
    <row r="14" spans="1:26" ht="13.5" thickBot="1">
      <c r="A14" s="87"/>
      <c r="B14" s="128"/>
      <c r="C14" s="128"/>
      <c r="D14" s="128"/>
      <c r="E14" s="128"/>
      <c r="F14" s="128"/>
      <c r="G14" s="87"/>
      <c r="H14" s="132">
        <v>1</v>
      </c>
      <c r="I14" s="272" t="s">
        <v>26</v>
      </c>
      <c r="J14" s="273"/>
      <c r="K14" s="269" t="s">
        <v>148</v>
      </c>
      <c r="L14" s="270"/>
      <c r="M14" s="270"/>
      <c r="N14" s="270"/>
      <c r="O14" s="270"/>
      <c r="P14" s="271"/>
      <c r="Q14" s="87"/>
      <c r="R14" s="200" t="s">
        <v>32</v>
      </c>
      <c r="S14" s="257" t="s">
        <v>137</v>
      </c>
      <c r="T14" s="252"/>
      <c r="U14" s="252"/>
      <c r="V14" s="252"/>
      <c r="W14" s="252"/>
      <c r="X14" s="253"/>
      <c r="Z14" s="86" t="s">
        <v>121</v>
      </c>
    </row>
    <row r="15" spans="1:26" ht="13.5" thickBot="1">
      <c r="A15" s="87"/>
      <c r="B15" s="128"/>
      <c r="C15" s="128"/>
      <c r="D15" s="128"/>
      <c r="E15" s="128"/>
      <c r="F15" s="128"/>
      <c r="G15" s="87"/>
      <c r="H15" s="133">
        <v>2</v>
      </c>
      <c r="I15" s="297" t="s">
        <v>32</v>
      </c>
      <c r="J15" s="274"/>
      <c r="K15" s="258" t="s">
        <v>149</v>
      </c>
      <c r="L15" s="290"/>
      <c r="M15" s="290"/>
      <c r="N15" s="290"/>
      <c r="O15" s="290"/>
      <c r="P15" s="291"/>
      <c r="Q15" s="87"/>
      <c r="R15" s="201" t="s">
        <v>33</v>
      </c>
      <c r="S15" s="251" t="s">
        <v>138</v>
      </c>
      <c r="T15" s="252"/>
      <c r="U15" s="252"/>
      <c r="V15" s="252"/>
      <c r="W15" s="252"/>
      <c r="X15" s="253"/>
      <c r="Z15" s="86" t="s">
        <v>122</v>
      </c>
    </row>
    <row r="16" spans="1:26" ht="13.5" thickBot="1">
      <c r="A16" s="87"/>
      <c r="B16" s="128"/>
      <c r="C16" s="128"/>
      <c r="D16" s="128"/>
      <c r="E16" s="128"/>
      <c r="F16" s="128"/>
      <c r="G16" s="87"/>
      <c r="H16" s="133">
        <v>5</v>
      </c>
      <c r="I16" s="297" t="s">
        <v>33</v>
      </c>
      <c r="J16" s="274"/>
      <c r="K16" s="258" t="s">
        <v>150</v>
      </c>
      <c r="L16" s="290"/>
      <c r="M16" s="290"/>
      <c r="N16" s="290"/>
      <c r="O16" s="290"/>
      <c r="P16" s="291"/>
      <c r="Q16" s="87"/>
      <c r="R16" s="202" t="s">
        <v>30</v>
      </c>
      <c r="S16" s="298" t="s">
        <v>139</v>
      </c>
      <c r="T16" s="252"/>
      <c r="U16" s="252"/>
      <c r="V16" s="252"/>
      <c r="W16" s="252"/>
      <c r="X16" s="253"/>
      <c r="Z16" s="86" t="s">
        <v>123</v>
      </c>
    </row>
    <row r="17" spans="1:24" ht="13.5" thickBot="1">
      <c r="A17" s="87"/>
      <c r="B17" s="128"/>
      <c r="C17" s="128"/>
      <c r="D17" s="128"/>
      <c r="E17" s="128"/>
      <c r="F17" s="128"/>
      <c r="G17" s="87"/>
      <c r="H17" s="133">
        <v>8</v>
      </c>
      <c r="I17" s="297" t="s">
        <v>30</v>
      </c>
      <c r="J17" s="274"/>
      <c r="K17" s="258" t="s">
        <v>151</v>
      </c>
      <c r="L17" s="290"/>
      <c r="M17" s="290"/>
      <c r="N17" s="290"/>
      <c r="O17" s="290"/>
      <c r="P17" s="291"/>
      <c r="Q17" s="87"/>
      <c r="R17" s="203" t="s">
        <v>24</v>
      </c>
      <c r="S17" s="299" t="s">
        <v>140</v>
      </c>
      <c r="T17" s="300"/>
      <c r="U17" s="300"/>
      <c r="V17" s="300"/>
      <c r="W17" s="300"/>
      <c r="X17" s="301"/>
    </row>
    <row r="18" spans="1:24" s="173" customFormat="1" ht="13.5" thickBot="1">
      <c r="A18" s="87"/>
      <c r="B18" s="172"/>
      <c r="C18" s="172"/>
      <c r="D18" s="172"/>
      <c r="E18" s="172"/>
      <c r="F18" s="172"/>
      <c r="G18" s="87"/>
      <c r="H18" s="193"/>
      <c r="I18" s="194"/>
      <c r="J18" s="195"/>
      <c r="K18" s="196"/>
      <c r="L18" s="197"/>
      <c r="M18" s="197"/>
      <c r="N18" s="197"/>
      <c r="O18" s="197"/>
      <c r="P18" s="198"/>
      <c r="Q18" s="87"/>
      <c r="R18" s="204" t="s">
        <v>105</v>
      </c>
      <c r="S18" s="303" t="s">
        <v>141</v>
      </c>
      <c r="T18" s="304"/>
      <c r="U18" s="304"/>
      <c r="V18" s="304"/>
      <c r="W18" s="304"/>
      <c r="X18" s="305"/>
    </row>
    <row r="19" spans="1:24" ht="45" customHeight="1" thickBot="1">
      <c r="A19" s="87"/>
      <c r="B19" s="128"/>
      <c r="C19" s="128"/>
      <c r="D19" s="128"/>
      <c r="E19" s="128"/>
      <c r="F19" s="128"/>
      <c r="G19" s="87"/>
      <c r="H19" s="134">
        <v>10</v>
      </c>
      <c r="I19" s="292" t="s">
        <v>24</v>
      </c>
      <c r="J19" s="275"/>
      <c r="K19" s="261" t="s">
        <v>152</v>
      </c>
      <c r="L19" s="293"/>
      <c r="M19" s="293"/>
      <c r="N19" s="293"/>
      <c r="O19" s="293"/>
      <c r="P19" s="294"/>
      <c r="Q19" s="87"/>
      <c r="R19" s="128"/>
      <c r="S19" s="128"/>
      <c r="T19" s="128"/>
      <c r="U19" s="128"/>
      <c r="V19" s="128"/>
      <c r="W19" s="128"/>
      <c r="X19" s="128"/>
    </row>
    <row r="20" spans="1:24" ht="45" customHeight="1" thickBot="1">
      <c r="A20" s="87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87"/>
      <c r="R20" s="302" t="s">
        <v>41</v>
      </c>
      <c r="S20" s="128"/>
      <c r="T20" s="128"/>
      <c r="U20" s="128"/>
      <c r="V20" s="128"/>
      <c r="W20" s="128"/>
      <c r="X20" s="128"/>
    </row>
    <row r="21" spans="1:24" ht="45" customHeight="1" thickBot="1">
      <c r="A21" s="87"/>
      <c r="B21" s="128"/>
      <c r="C21" s="128"/>
      <c r="D21" s="128"/>
      <c r="E21" s="128"/>
      <c r="F21" s="128"/>
      <c r="G21" s="128"/>
      <c r="H21" s="264" t="s">
        <v>19</v>
      </c>
      <c r="I21" s="265"/>
      <c r="J21" s="265"/>
      <c r="K21" s="265"/>
      <c r="L21" s="265"/>
      <c r="M21" s="265"/>
      <c r="N21" s="266"/>
      <c r="O21" s="128"/>
      <c r="P21" s="128"/>
      <c r="Q21" s="87"/>
      <c r="R21" s="285"/>
      <c r="S21" s="128"/>
      <c r="T21" s="128"/>
      <c r="U21" s="128"/>
      <c r="V21" s="128"/>
      <c r="W21" s="128"/>
      <c r="X21" s="128"/>
    </row>
    <row r="22" spans="1:24" ht="63" customHeight="1" thickBot="1">
      <c r="A22" s="87"/>
      <c r="B22" s="128"/>
      <c r="C22" s="128"/>
      <c r="D22" s="128"/>
      <c r="E22" s="128"/>
      <c r="F22" s="128"/>
      <c r="G22" s="128"/>
      <c r="H22" s="268" t="s">
        <v>19</v>
      </c>
      <c r="I22" s="265"/>
      <c r="J22" s="266"/>
      <c r="K22" s="306" t="s">
        <v>42</v>
      </c>
      <c r="L22" s="266"/>
      <c r="M22" s="268" t="s">
        <v>43</v>
      </c>
      <c r="N22" s="266"/>
      <c r="O22" s="128"/>
      <c r="P22" s="128"/>
      <c r="Q22" s="87"/>
      <c r="R22" s="135" t="s">
        <v>44</v>
      </c>
      <c r="S22" s="136" t="s">
        <v>98</v>
      </c>
      <c r="T22" s="128"/>
      <c r="U22" s="128"/>
      <c r="V22" s="128"/>
      <c r="W22" s="128"/>
      <c r="X22" s="128"/>
    </row>
    <row r="23" spans="1:24" ht="45" customHeight="1" thickBot="1">
      <c r="A23" s="87"/>
      <c r="B23" s="128"/>
      <c r="C23" s="128"/>
      <c r="D23" s="128"/>
      <c r="E23" s="128"/>
      <c r="F23" s="128"/>
      <c r="G23" s="128"/>
      <c r="H23" s="296" t="s">
        <v>26</v>
      </c>
      <c r="I23" s="265"/>
      <c r="J23" s="266"/>
      <c r="K23" s="295">
        <v>0</v>
      </c>
      <c r="L23" s="273"/>
      <c r="M23" s="269">
        <v>2</v>
      </c>
      <c r="N23" s="287"/>
      <c r="O23" s="128"/>
      <c r="P23" s="128"/>
      <c r="Q23" s="87"/>
      <c r="R23" s="137" t="s">
        <v>103</v>
      </c>
      <c r="S23" s="136" t="s">
        <v>101</v>
      </c>
      <c r="T23" s="128"/>
      <c r="U23" s="128"/>
      <c r="V23" s="128"/>
      <c r="W23" s="128"/>
      <c r="X23" s="128"/>
    </row>
    <row r="24" spans="1:24" ht="64.5" thickBot="1">
      <c r="A24" s="87"/>
      <c r="B24" s="128"/>
      <c r="C24" s="128"/>
      <c r="D24" s="128"/>
      <c r="E24" s="128"/>
      <c r="F24" s="128"/>
      <c r="G24" s="128"/>
      <c r="H24" s="288" t="s">
        <v>32</v>
      </c>
      <c r="I24" s="265"/>
      <c r="J24" s="266"/>
      <c r="K24" s="289">
        <f t="shared" ref="K24:K28" si="0">M23</f>
        <v>2</v>
      </c>
      <c r="L24" s="274"/>
      <c r="M24" s="258">
        <v>9</v>
      </c>
      <c r="N24" s="260"/>
      <c r="O24" s="128"/>
      <c r="P24" s="128"/>
      <c r="Q24" s="87"/>
      <c r="R24" s="138" t="s">
        <v>102</v>
      </c>
      <c r="S24" s="136" t="s">
        <v>99</v>
      </c>
      <c r="T24" s="128"/>
      <c r="U24" s="128"/>
      <c r="V24" s="128"/>
      <c r="W24" s="128"/>
      <c r="X24" s="128"/>
    </row>
    <row r="25" spans="1:24" ht="45" customHeight="1" thickBot="1">
      <c r="A25" s="87"/>
      <c r="B25" s="128"/>
      <c r="C25" s="128"/>
      <c r="D25" s="128"/>
      <c r="E25" s="128"/>
      <c r="F25" s="128"/>
      <c r="G25" s="128"/>
      <c r="H25" s="307" t="s">
        <v>33</v>
      </c>
      <c r="I25" s="265"/>
      <c r="J25" s="266"/>
      <c r="K25" s="289">
        <f t="shared" si="0"/>
        <v>9</v>
      </c>
      <c r="L25" s="274"/>
      <c r="M25" s="258">
        <v>27</v>
      </c>
      <c r="N25" s="260"/>
      <c r="O25" s="128"/>
      <c r="P25" s="128"/>
      <c r="Q25" s="87"/>
      <c r="R25" s="139" t="s">
        <v>27</v>
      </c>
      <c r="S25" s="136" t="s">
        <v>100</v>
      </c>
      <c r="T25" s="128"/>
      <c r="U25" s="128"/>
      <c r="V25" s="128"/>
      <c r="W25" s="128"/>
      <c r="X25" s="128"/>
    </row>
    <row r="26" spans="1:24" ht="45" customHeight="1" thickBot="1">
      <c r="A26" s="87"/>
      <c r="B26" s="128"/>
      <c r="C26" s="128"/>
      <c r="D26" s="128"/>
      <c r="E26" s="128"/>
      <c r="F26" s="128"/>
      <c r="G26" s="128"/>
      <c r="H26" s="308" t="s">
        <v>30</v>
      </c>
      <c r="I26" s="265"/>
      <c r="J26" s="266"/>
      <c r="K26" s="289">
        <f t="shared" si="0"/>
        <v>27</v>
      </c>
      <c r="L26" s="274"/>
      <c r="M26" s="258">
        <v>60</v>
      </c>
      <c r="N26" s="260"/>
      <c r="O26" s="128"/>
      <c r="P26" s="128"/>
      <c r="Q26" s="87"/>
      <c r="R26" s="128"/>
      <c r="S26" s="128"/>
      <c r="T26" s="128"/>
      <c r="U26" s="128"/>
      <c r="V26" s="128"/>
      <c r="W26" s="128"/>
      <c r="X26" s="128"/>
    </row>
    <row r="27" spans="1:24" ht="45" customHeight="1" thickBot="1">
      <c r="A27" s="87"/>
      <c r="B27" s="128"/>
      <c r="C27" s="128"/>
      <c r="D27" s="128"/>
      <c r="E27" s="128"/>
      <c r="F27" s="128"/>
      <c r="G27" s="128"/>
      <c r="H27" s="311" t="s">
        <v>24</v>
      </c>
      <c r="I27" s="265"/>
      <c r="J27" s="266"/>
      <c r="K27" s="289">
        <f t="shared" si="0"/>
        <v>60</v>
      </c>
      <c r="L27" s="274"/>
      <c r="M27" s="258">
        <v>80</v>
      </c>
      <c r="N27" s="260"/>
      <c r="O27" s="128"/>
      <c r="P27" s="128"/>
      <c r="Q27" s="87"/>
      <c r="R27" s="302" t="s">
        <v>69</v>
      </c>
      <c r="S27" s="128"/>
      <c r="T27" s="128"/>
      <c r="U27" s="128"/>
      <c r="V27" s="128"/>
      <c r="W27" s="128"/>
      <c r="X27" s="128"/>
    </row>
    <row r="28" spans="1:24" ht="45" customHeight="1" thickBot="1">
      <c r="A28" s="87"/>
      <c r="B28" s="128"/>
      <c r="C28" s="128"/>
      <c r="D28" s="128"/>
      <c r="E28" s="128"/>
      <c r="F28" s="128"/>
      <c r="G28" s="128"/>
      <c r="H28" s="312" t="s">
        <v>105</v>
      </c>
      <c r="I28" s="265"/>
      <c r="J28" s="266"/>
      <c r="K28" s="313">
        <f t="shared" si="0"/>
        <v>80</v>
      </c>
      <c r="L28" s="275"/>
      <c r="M28" s="261" t="s">
        <v>46</v>
      </c>
      <c r="N28" s="263"/>
      <c r="O28" s="128"/>
      <c r="P28" s="128"/>
      <c r="Q28" s="87"/>
      <c r="R28" s="285"/>
      <c r="S28" s="128"/>
      <c r="T28" s="128"/>
      <c r="U28" s="128"/>
      <c r="V28" s="128"/>
      <c r="W28" s="128"/>
      <c r="X28" s="128"/>
    </row>
    <row r="29" spans="1:24" ht="45" customHeight="1" thickBot="1">
      <c r="A29" s="87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87"/>
      <c r="R29" s="135" t="s">
        <v>70</v>
      </c>
      <c r="S29" s="128"/>
      <c r="T29" s="128"/>
      <c r="U29" s="128"/>
      <c r="V29" s="128"/>
      <c r="W29" s="128"/>
      <c r="X29" s="128"/>
    </row>
    <row r="30" spans="1:24" ht="45" customHeight="1" thickBot="1">
      <c r="A30" s="87"/>
      <c r="B30" s="128"/>
      <c r="C30" s="128"/>
      <c r="D30" s="128"/>
      <c r="E30" s="128"/>
      <c r="F30" s="128"/>
      <c r="G30" s="128"/>
      <c r="H30" s="264" t="s">
        <v>47</v>
      </c>
      <c r="I30" s="265"/>
      <c r="J30" s="265"/>
      <c r="K30" s="265"/>
      <c r="L30" s="265"/>
      <c r="M30" s="266"/>
      <c r="N30" s="128"/>
      <c r="O30" s="128"/>
      <c r="P30" s="128"/>
      <c r="Q30" s="87"/>
      <c r="R30" s="140" t="s">
        <v>71</v>
      </c>
      <c r="S30" s="128"/>
      <c r="T30" s="128"/>
      <c r="U30" s="128"/>
      <c r="V30" s="128"/>
      <c r="W30" s="128"/>
      <c r="X30" s="128"/>
    </row>
    <row r="31" spans="1:24" ht="45" customHeight="1" thickBot="1">
      <c r="A31" s="87"/>
      <c r="B31" s="128"/>
      <c r="C31" s="128"/>
      <c r="D31" s="128"/>
      <c r="E31" s="128"/>
      <c r="F31" s="128"/>
      <c r="G31" s="128"/>
      <c r="H31" s="309" t="s">
        <v>6</v>
      </c>
      <c r="I31" s="141" t="s">
        <v>48</v>
      </c>
      <c r="J31" s="142" t="s">
        <v>49</v>
      </c>
      <c r="K31" s="143" t="s">
        <v>50</v>
      </c>
      <c r="L31" s="144" t="s">
        <v>51</v>
      </c>
      <c r="M31" s="145" t="s">
        <v>52</v>
      </c>
      <c r="N31" s="128"/>
      <c r="O31" s="128"/>
      <c r="P31" s="128"/>
      <c r="Q31" s="87"/>
      <c r="R31" s="146" t="s">
        <v>72</v>
      </c>
      <c r="S31" s="128"/>
      <c r="T31" s="128"/>
      <c r="U31" s="128"/>
      <c r="V31" s="128"/>
      <c r="W31" s="128"/>
      <c r="X31" s="128"/>
    </row>
    <row r="32" spans="1:24" ht="51.75" thickBot="1">
      <c r="A32" s="87"/>
      <c r="B32" s="128"/>
      <c r="C32" s="128"/>
      <c r="D32" s="128"/>
      <c r="E32" s="128"/>
      <c r="F32" s="128"/>
      <c r="G32" s="128"/>
      <c r="H32" s="310"/>
      <c r="I32" s="147" t="s">
        <v>53</v>
      </c>
      <c r="J32" s="148" t="s">
        <v>54</v>
      </c>
      <c r="K32" s="149" t="s">
        <v>55</v>
      </c>
      <c r="L32" s="150" t="s">
        <v>56</v>
      </c>
      <c r="M32" s="151" t="s">
        <v>51</v>
      </c>
      <c r="N32" s="128"/>
      <c r="O32" s="128"/>
      <c r="P32" s="128"/>
      <c r="Q32" s="87"/>
      <c r="R32" s="128"/>
      <c r="S32" s="128"/>
      <c r="T32" s="128"/>
      <c r="U32" s="128"/>
      <c r="V32" s="128"/>
      <c r="W32" s="128"/>
      <c r="X32" s="128"/>
    </row>
    <row r="33" spans="1:24" ht="45" customHeight="1" thickBot="1">
      <c r="A33" s="87"/>
      <c r="B33" s="128"/>
      <c r="C33" s="128"/>
      <c r="D33" s="128"/>
      <c r="E33" s="128"/>
      <c r="F33" s="128"/>
      <c r="G33" s="128"/>
      <c r="H33" s="310"/>
      <c r="I33" s="147" t="s">
        <v>57</v>
      </c>
      <c r="J33" s="148" t="s">
        <v>48</v>
      </c>
      <c r="K33" s="148" t="s">
        <v>58</v>
      </c>
      <c r="L33" s="149" t="s">
        <v>55</v>
      </c>
      <c r="M33" s="152" t="s">
        <v>50</v>
      </c>
      <c r="N33" s="128"/>
      <c r="O33" s="128"/>
      <c r="P33" s="128"/>
      <c r="Q33" s="87"/>
      <c r="R33" s="128"/>
      <c r="S33" s="128"/>
      <c r="T33" s="128"/>
      <c r="U33" s="128"/>
      <c r="V33" s="128"/>
      <c r="W33" s="128"/>
      <c r="X33" s="128"/>
    </row>
    <row r="34" spans="1:24" ht="51.75" thickBot="1">
      <c r="A34" s="87"/>
      <c r="B34" s="128"/>
      <c r="C34" s="128"/>
      <c r="D34" s="128"/>
      <c r="E34" s="128"/>
      <c r="F34" s="128"/>
      <c r="G34" s="128"/>
      <c r="H34" s="310"/>
      <c r="I34" s="153" t="s">
        <v>59</v>
      </c>
      <c r="J34" s="154" t="s">
        <v>60</v>
      </c>
      <c r="K34" s="148" t="s">
        <v>48</v>
      </c>
      <c r="L34" s="148" t="s">
        <v>54</v>
      </c>
      <c r="M34" s="155" t="s">
        <v>49</v>
      </c>
      <c r="N34" s="128"/>
      <c r="O34" s="128"/>
      <c r="P34" s="128"/>
      <c r="Q34" s="87"/>
      <c r="R34" s="128"/>
      <c r="S34" s="128"/>
      <c r="T34" s="128"/>
      <c r="U34" s="128"/>
      <c r="V34" s="128"/>
      <c r="W34" s="128"/>
      <c r="X34" s="128"/>
    </row>
    <row r="35" spans="1:24" ht="51.75" thickBot="1">
      <c r="A35" s="156"/>
      <c r="B35" s="128"/>
      <c r="C35" s="128"/>
      <c r="D35" s="128"/>
      <c r="E35" s="128"/>
      <c r="F35" s="128"/>
      <c r="G35" s="128"/>
      <c r="H35" s="285"/>
      <c r="I35" s="157" t="s">
        <v>61</v>
      </c>
      <c r="J35" s="158" t="s">
        <v>59</v>
      </c>
      <c r="K35" s="159" t="s">
        <v>57</v>
      </c>
      <c r="L35" s="159" t="s">
        <v>53</v>
      </c>
      <c r="M35" s="160" t="s">
        <v>48</v>
      </c>
      <c r="N35" s="128"/>
      <c r="O35" s="128"/>
      <c r="P35" s="128"/>
      <c r="Q35" s="87"/>
      <c r="R35" s="128"/>
      <c r="S35" s="128"/>
      <c r="T35" s="128"/>
      <c r="U35" s="128"/>
      <c r="V35" s="128"/>
      <c r="W35" s="128"/>
      <c r="X35" s="128"/>
    </row>
    <row r="36" spans="1:24" ht="45" customHeight="1" thickBot="1">
      <c r="A36" s="87"/>
      <c r="B36" s="128"/>
      <c r="C36" s="128"/>
      <c r="D36" s="128"/>
      <c r="E36" s="128"/>
      <c r="F36" s="128"/>
      <c r="G36" s="128"/>
      <c r="H36" s="161" t="s">
        <v>62</v>
      </c>
      <c r="I36" s="314" t="s">
        <v>10</v>
      </c>
      <c r="J36" s="265"/>
      <c r="K36" s="265"/>
      <c r="L36" s="265"/>
      <c r="M36" s="266"/>
      <c r="N36" s="128"/>
      <c r="O36" s="128"/>
      <c r="P36" s="128"/>
      <c r="Q36" s="87"/>
      <c r="R36" s="128"/>
      <c r="S36" s="128"/>
      <c r="T36" s="128"/>
      <c r="U36" s="128"/>
      <c r="V36" s="128"/>
      <c r="W36" s="128"/>
      <c r="X36" s="128"/>
    </row>
    <row r="37" spans="1:24" ht="45" customHeight="1">
      <c r="A37" s="87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87"/>
      <c r="R37" s="128"/>
      <c r="S37" s="128"/>
      <c r="T37" s="128"/>
      <c r="U37" s="128"/>
      <c r="V37" s="128"/>
      <c r="W37" s="128"/>
      <c r="X37" s="128"/>
    </row>
    <row r="38" spans="1:24" ht="45" customHeight="1">
      <c r="A38" s="87"/>
      <c r="B38" s="128"/>
      <c r="C38" s="128"/>
      <c r="D38" s="128"/>
      <c r="E38" s="128"/>
      <c r="F38" s="128"/>
      <c r="G38" s="315"/>
      <c r="H38" s="128"/>
      <c r="I38" s="128"/>
      <c r="J38" s="128"/>
      <c r="K38" s="128"/>
      <c r="L38" s="128"/>
      <c r="M38" s="128"/>
      <c r="N38" s="128"/>
      <c r="O38" s="128"/>
      <c r="P38" s="128"/>
      <c r="Q38" s="87"/>
      <c r="R38" s="128"/>
      <c r="S38" s="128"/>
      <c r="T38" s="128"/>
      <c r="U38" s="128"/>
      <c r="V38" s="128"/>
      <c r="W38" s="128"/>
      <c r="X38" s="128"/>
    </row>
    <row r="39" spans="1:24" ht="45" customHeight="1">
      <c r="A39" s="87"/>
      <c r="B39" s="128"/>
      <c r="C39" s="128"/>
      <c r="D39" s="128"/>
      <c r="E39" s="128"/>
      <c r="F39" s="128"/>
      <c r="G39" s="316"/>
      <c r="H39" s="128"/>
      <c r="I39" s="128"/>
      <c r="J39" s="128"/>
      <c r="K39" s="128"/>
      <c r="L39" s="128"/>
      <c r="M39" s="128"/>
      <c r="N39" s="128"/>
      <c r="O39" s="128"/>
      <c r="P39" s="128"/>
      <c r="Q39" s="87"/>
      <c r="R39" s="128"/>
      <c r="S39" s="128"/>
      <c r="T39" s="128"/>
      <c r="U39" s="128"/>
      <c r="V39" s="128"/>
      <c r="W39" s="128"/>
      <c r="X39" s="128"/>
    </row>
    <row r="40" spans="1:24" ht="45" customHeight="1">
      <c r="A40" s="87"/>
      <c r="B40" s="128"/>
      <c r="C40" s="128"/>
      <c r="D40" s="128"/>
      <c r="E40" s="128"/>
      <c r="F40" s="128"/>
      <c r="G40" s="315"/>
      <c r="H40" s="128"/>
      <c r="I40" s="128"/>
      <c r="J40" s="128"/>
      <c r="K40" s="128"/>
      <c r="L40" s="128"/>
      <c r="M40" s="128"/>
      <c r="N40" s="128"/>
      <c r="O40" s="128"/>
      <c r="P40" s="128"/>
      <c r="Q40" s="87"/>
      <c r="R40" s="128"/>
      <c r="S40" s="128"/>
      <c r="T40" s="128"/>
      <c r="U40" s="128"/>
      <c r="V40" s="128"/>
      <c r="W40" s="128"/>
      <c r="X40" s="128"/>
    </row>
    <row r="41" spans="1:24" ht="45" customHeight="1">
      <c r="A41" s="87"/>
      <c r="B41" s="128"/>
      <c r="C41" s="128"/>
      <c r="D41" s="128"/>
      <c r="E41" s="128"/>
      <c r="F41" s="128"/>
      <c r="G41" s="316"/>
      <c r="H41" s="128"/>
      <c r="I41" s="128"/>
      <c r="J41" s="128"/>
      <c r="K41" s="128"/>
      <c r="L41" s="128"/>
      <c r="M41" s="128"/>
      <c r="N41" s="128"/>
      <c r="O41" s="128"/>
      <c r="P41" s="128"/>
      <c r="Q41" s="87"/>
      <c r="R41" s="128"/>
      <c r="S41" s="128"/>
      <c r="T41" s="128"/>
      <c r="U41" s="128"/>
      <c r="V41" s="128"/>
      <c r="W41" s="128"/>
      <c r="X41" s="128"/>
    </row>
    <row r="42" spans="1:24" ht="45" customHeight="1">
      <c r="A42" s="87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87"/>
      <c r="R42" s="128"/>
      <c r="S42" s="128"/>
      <c r="T42" s="128"/>
      <c r="U42" s="128"/>
      <c r="V42" s="128"/>
      <c r="W42" s="128"/>
      <c r="X42" s="128"/>
    </row>
    <row r="43" spans="1:24" ht="45" customHeight="1">
      <c r="A43" s="87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87"/>
      <c r="R43" s="128"/>
      <c r="S43" s="128"/>
      <c r="T43" s="128"/>
      <c r="U43" s="128"/>
      <c r="V43" s="128"/>
      <c r="W43" s="128"/>
      <c r="X43" s="128"/>
    </row>
    <row r="44" spans="1:24" ht="45" customHeight="1">
      <c r="A44" s="87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87"/>
      <c r="R44" s="128"/>
      <c r="S44" s="128"/>
      <c r="T44" s="128"/>
      <c r="U44" s="128"/>
      <c r="V44" s="128"/>
      <c r="W44" s="128"/>
      <c r="X44" s="128"/>
    </row>
    <row r="45" spans="1:24" ht="45" customHeight="1">
      <c r="A45" s="87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87"/>
      <c r="R45" s="128"/>
      <c r="S45" s="128"/>
      <c r="T45" s="128"/>
      <c r="U45" s="128"/>
      <c r="V45" s="128"/>
      <c r="W45" s="128"/>
      <c r="X45" s="128"/>
    </row>
    <row r="46" spans="1:24" ht="45" customHeight="1">
      <c r="A46" s="87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87"/>
      <c r="R46" s="128"/>
      <c r="S46" s="128"/>
      <c r="T46" s="128"/>
      <c r="U46" s="128"/>
      <c r="V46" s="128"/>
      <c r="W46" s="128"/>
      <c r="X46" s="128"/>
    </row>
    <row r="47" spans="1:24" ht="45" customHeight="1">
      <c r="A47" s="87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87"/>
      <c r="R47" s="128"/>
      <c r="S47" s="128"/>
      <c r="T47" s="128"/>
      <c r="U47" s="128"/>
      <c r="V47" s="128"/>
      <c r="W47" s="128"/>
      <c r="X47" s="128"/>
    </row>
    <row r="48" spans="1:24" ht="45" customHeight="1">
      <c r="A48" s="87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</row>
    <row r="49" spans="1:24" ht="45" customHeight="1">
      <c r="A49" s="87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</row>
    <row r="50" spans="1:24" ht="45" customHeight="1">
      <c r="A50" s="87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</row>
    <row r="51" spans="1:24" ht="45" customHeight="1">
      <c r="A51" s="87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</row>
    <row r="52" spans="1:24" ht="45" customHeight="1">
      <c r="A52" s="87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</row>
    <row r="53" spans="1:24" ht="45" customHeight="1">
      <c r="A53" s="87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</row>
    <row r="54" spans="1:24" ht="45" customHeight="1">
      <c r="A54" s="87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</row>
    <row r="55" spans="1:24" ht="45" customHeight="1">
      <c r="A55" s="87"/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</row>
    <row r="56" spans="1:24" ht="45" customHeight="1">
      <c r="A56" s="87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</row>
    <row r="57" spans="1:24" ht="45" customHeight="1">
      <c r="A57" s="87"/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</row>
    <row r="58" spans="1:24" ht="45" customHeight="1">
      <c r="A58" s="87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</row>
    <row r="59" spans="1:24" ht="45" customHeight="1">
      <c r="A59" s="87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</row>
    <row r="60" spans="1:24" ht="45" customHeight="1">
      <c r="A60" s="87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</row>
    <row r="61" spans="1:24" ht="45" customHeight="1">
      <c r="A61" s="87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</row>
    <row r="62" spans="1:24" ht="45" customHeight="1">
      <c r="A62" s="87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</row>
    <row r="63" spans="1:24" ht="45" customHeight="1">
      <c r="A63" s="87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</row>
    <row r="64" spans="1:24" ht="45" customHeight="1">
      <c r="A64" s="87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</row>
    <row r="65" spans="1:24" ht="45" customHeight="1">
      <c r="A65" s="87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</row>
    <row r="66" spans="1:24" ht="45" customHeight="1">
      <c r="A66" s="87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</row>
    <row r="67" spans="1:24" ht="45" customHeight="1">
      <c r="A67" s="87"/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</row>
    <row r="68" spans="1:24" ht="45" customHeight="1">
      <c r="A68" s="87"/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</row>
    <row r="69" spans="1:24" ht="45" customHeight="1">
      <c r="A69" s="87"/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</row>
    <row r="70" spans="1:24" ht="45" customHeight="1">
      <c r="A70" s="87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</row>
    <row r="71" spans="1:24" ht="45" customHeight="1">
      <c r="A71" s="87"/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</row>
    <row r="72" spans="1:24" ht="45" customHeight="1">
      <c r="A72" s="87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</row>
    <row r="73" spans="1:24" ht="45" customHeight="1">
      <c r="A73" s="87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315"/>
      <c r="T73" s="316"/>
      <c r="U73" s="128"/>
      <c r="V73" s="128"/>
      <c r="W73" s="128"/>
      <c r="X73" s="128"/>
    </row>
    <row r="74" spans="1:24" ht="45" customHeight="1">
      <c r="A74" s="87"/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</row>
    <row r="75" spans="1:24" ht="45" customHeight="1">
      <c r="A75" s="87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</row>
    <row r="76" spans="1:24" ht="45" customHeight="1">
      <c r="A76" s="87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</row>
    <row r="77" spans="1:24" ht="45" customHeight="1">
      <c r="A77" s="87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</row>
    <row r="78" spans="1:24" ht="45" customHeight="1">
      <c r="A78" s="87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</row>
    <row r="79" spans="1:24" ht="45" customHeight="1">
      <c r="A79" s="87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</row>
    <row r="80" spans="1:24" ht="45" customHeight="1">
      <c r="A80" s="87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</row>
    <row r="81" spans="1:24" ht="45" customHeight="1">
      <c r="A81" s="87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</row>
    <row r="82" spans="1:24" ht="45" customHeight="1">
      <c r="A82" s="87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</row>
    <row r="83" spans="1:24" ht="45" customHeight="1">
      <c r="A83" s="87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</row>
    <row r="84" spans="1:24" ht="45" customHeight="1">
      <c r="A84" s="87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</row>
    <row r="85" spans="1:24" ht="45" customHeight="1">
      <c r="A85" s="87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</row>
    <row r="86" spans="1:24" ht="45" customHeight="1">
      <c r="A86" s="87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</row>
    <row r="87" spans="1:24" ht="45" customHeight="1">
      <c r="A87" s="87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</row>
    <row r="88" spans="1:24" ht="45" customHeight="1">
      <c r="A88" s="87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</row>
    <row r="89" spans="1:24" ht="45" customHeight="1">
      <c r="A89" s="87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</row>
    <row r="90" spans="1:24" ht="45" customHeight="1">
      <c r="A90" s="87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</row>
    <row r="91" spans="1:24" ht="45" customHeight="1">
      <c r="A91" s="87"/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</row>
    <row r="92" spans="1:24" ht="45" customHeight="1">
      <c r="A92" s="87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</row>
    <row r="93" spans="1:24" ht="45" customHeight="1">
      <c r="A93" s="87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</row>
    <row r="94" spans="1:24" ht="45" customHeight="1">
      <c r="A94" s="87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</row>
    <row r="95" spans="1:24" ht="45" customHeight="1">
      <c r="A95" s="87"/>
      <c r="B95" s="128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</row>
    <row r="96" spans="1:24" ht="45" customHeight="1">
      <c r="A96" s="87"/>
      <c r="B96" s="128"/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</row>
    <row r="97" spans="1:24" ht="45" customHeight="1">
      <c r="A97" s="87"/>
      <c r="B97" s="128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</row>
    <row r="98" spans="1:24" ht="45" customHeight="1">
      <c r="A98" s="87"/>
      <c r="B98" s="128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</row>
    <row r="99" spans="1:24" ht="45" customHeight="1">
      <c r="A99" s="87"/>
      <c r="B99" s="128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</row>
    <row r="100" spans="1:24" ht="45" customHeight="1">
      <c r="A100" s="87"/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</row>
    <row r="101" spans="1:24" ht="45" customHeight="1">
      <c r="A101" s="87"/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</row>
    <row r="102" spans="1:24" ht="45" customHeight="1">
      <c r="A102" s="87"/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</row>
    <row r="103" spans="1:24" ht="45" customHeight="1">
      <c r="A103" s="87"/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</row>
    <row r="104" spans="1:24" ht="45" customHeight="1">
      <c r="A104" s="87"/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</row>
    <row r="105" spans="1:24" ht="45" customHeight="1">
      <c r="A105" s="87"/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</row>
    <row r="106" spans="1:24" ht="45" customHeight="1">
      <c r="A106" s="87"/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</row>
    <row r="107" spans="1:24" ht="45" customHeight="1">
      <c r="A107" s="87"/>
      <c r="B107" s="162"/>
      <c r="C107" s="128" t="s">
        <v>63</v>
      </c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</row>
    <row r="108" spans="1:24" ht="45" customHeight="1">
      <c r="A108" s="87"/>
      <c r="B108" s="128" t="s">
        <v>64</v>
      </c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</row>
    <row r="109" spans="1:24" ht="45" customHeight="1">
      <c r="A109" s="87"/>
      <c r="B109" s="128"/>
      <c r="C109" s="128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</row>
    <row r="110" spans="1:24" ht="45" customHeight="1">
      <c r="A110" s="87"/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</row>
    <row r="111" spans="1:24" ht="45" customHeight="1">
      <c r="A111" s="87"/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</row>
    <row r="112" spans="1:24" ht="45" customHeight="1">
      <c r="A112" s="87"/>
      <c r="B112" s="128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</row>
    <row r="113" spans="1:24" ht="45" customHeight="1">
      <c r="A113" s="87"/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</row>
    <row r="114" spans="1:24" ht="45" customHeight="1">
      <c r="A114" s="87"/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</row>
    <row r="115" spans="1:24" ht="45" customHeight="1">
      <c r="A115" s="87"/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</row>
    <row r="116" spans="1:24" ht="45" customHeight="1">
      <c r="A116" s="87"/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</row>
    <row r="117" spans="1:24" ht="45" customHeight="1">
      <c r="A117" s="87"/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</row>
    <row r="118" spans="1:24" ht="45" customHeight="1">
      <c r="A118" s="87"/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</row>
    <row r="119" spans="1:24" ht="45" customHeight="1">
      <c r="A119" s="87"/>
      <c r="B119" s="128"/>
      <c r="C119" s="128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</row>
    <row r="120" spans="1:24" ht="45" customHeight="1">
      <c r="A120" s="87"/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</row>
    <row r="121" spans="1:24" ht="45" customHeight="1">
      <c r="A121" s="87"/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</row>
    <row r="122" spans="1:24" ht="45" customHeight="1">
      <c r="A122" s="87"/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</row>
    <row r="123" spans="1:24" ht="45" customHeight="1">
      <c r="A123" s="87"/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</row>
    <row r="124" spans="1:24" ht="45" customHeight="1">
      <c r="A124" s="87"/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</row>
    <row r="125" spans="1:24" ht="15" customHeight="1">
      <c r="A125" s="87"/>
      <c r="B125" s="128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</row>
    <row r="126" spans="1:24" ht="15" customHeight="1">
      <c r="A126" s="87"/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</row>
    <row r="127" spans="1:24" ht="15" customHeight="1">
      <c r="A127" s="87"/>
      <c r="B127" s="128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</row>
    <row r="128" spans="1:24" ht="15" customHeight="1">
      <c r="A128" s="87"/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</row>
    <row r="129" spans="1:24" ht="15" customHeight="1">
      <c r="A129" s="87"/>
      <c r="B129" s="128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</row>
    <row r="130" spans="1:24" ht="15" customHeight="1">
      <c r="A130" s="87"/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</row>
    <row r="131" spans="1:24" ht="15" customHeight="1">
      <c r="A131" s="87"/>
      <c r="B131" s="128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</row>
    <row r="132" spans="1:24" ht="15" customHeight="1">
      <c r="A132" s="87"/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</row>
    <row r="133" spans="1:24" ht="15" customHeight="1">
      <c r="A133" s="87"/>
      <c r="B133" s="128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</row>
    <row r="134" spans="1:24" ht="15" customHeight="1">
      <c r="A134" s="87"/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</row>
    <row r="135" spans="1:24" ht="15" customHeight="1">
      <c r="A135" s="87"/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</row>
    <row r="136" spans="1:24" ht="15" customHeight="1">
      <c r="A136" s="87"/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</row>
    <row r="137" spans="1:24" ht="15" customHeight="1">
      <c r="A137" s="87"/>
      <c r="B137" s="128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</row>
    <row r="138" spans="1:24" ht="15" customHeight="1">
      <c r="A138" s="87"/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</row>
    <row r="139" spans="1:24" ht="15" customHeight="1">
      <c r="A139" s="87"/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</row>
    <row r="140" spans="1:24" ht="15" customHeight="1">
      <c r="A140" s="87"/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</row>
    <row r="141" spans="1:24" ht="15" customHeight="1">
      <c r="A141" s="87"/>
      <c r="B141" s="128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</row>
    <row r="142" spans="1:24" ht="15" customHeight="1">
      <c r="A142" s="87"/>
      <c r="B142" s="128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</row>
    <row r="143" spans="1:24" ht="15" customHeight="1">
      <c r="A143" s="87"/>
      <c r="B143" s="128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</row>
    <row r="144" spans="1:24" ht="15" customHeight="1">
      <c r="A144" s="87"/>
      <c r="B144" s="128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</row>
    <row r="145" spans="1:24" ht="15" customHeight="1">
      <c r="A145" s="87"/>
      <c r="B145" s="128"/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</row>
    <row r="146" spans="1:24" ht="15" customHeight="1">
      <c r="A146" s="87"/>
      <c r="B146" s="128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</row>
    <row r="147" spans="1:24" ht="15" customHeight="1">
      <c r="A147" s="87"/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</row>
    <row r="148" spans="1:24" ht="15" customHeight="1">
      <c r="A148" s="87"/>
      <c r="B148" s="128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</row>
    <row r="149" spans="1:24" ht="15" customHeight="1">
      <c r="A149" s="87"/>
      <c r="B149" s="128"/>
      <c r="C149" s="128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</row>
    <row r="150" spans="1:24" ht="15" customHeight="1">
      <c r="A150" s="87"/>
      <c r="B150" s="128"/>
      <c r="C150" s="128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</row>
    <row r="151" spans="1:24" ht="15" customHeight="1">
      <c r="A151" s="87"/>
      <c r="B151" s="128"/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</row>
    <row r="152" spans="1:24" ht="15" customHeight="1">
      <c r="A152" s="87"/>
      <c r="B152" s="128"/>
      <c r="C152" s="128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</row>
    <row r="153" spans="1:24" ht="15" customHeight="1">
      <c r="A153" s="87"/>
      <c r="B153" s="128"/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</row>
    <row r="154" spans="1:24" ht="15" customHeight="1">
      <c r="A154" s="87"/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</row>
    <row r="155" spans="1:24" ht="15" customHeight="1">
      <c r="A155" s="87"/>
      <c r="B155" s="128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</row>
    <row r="156" spans="1:24" ht="15" customHeight="1">
      <c r="A156" s="87"/>
      <c r="B156" s="128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</row>
    <row r="157" spans="1:24" ht="15" customHeight="1">
      <c r="A157" s="87"/>
      <c r="B157" s="128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</row>
    <row r="158" spans="1:24" ht="15" customHeight="1">
      <c r="A158" s="87"/>
      <c r="B158" s="128"/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</row>
    <row r="159" spans="1:24" ht="15" customHeight="1">
      <c r="A159" s="87"/>
      <c r="B159" s="128"/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</row>
    <row r="160" spans="1:24" ht="15" customHeight="1">
      <c r="A160" s="87"/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</row>
    <row r="161" spans="1:24" ht="15" customHeight="1">
      <c r="A161" s="87"/>
      <c r="B161" s="128"/>
      <c r="C161" s="128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</row>
    <row r="162" spans="1:24" ht="15" customHeight="1">
      <c r="A162" s="87"/>
      <c r="B162" s="128"/>
      <c r="C162" s="128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</row>
    <row r="163" spans="1:24" ht="15" customHeight="1">
      <c r="A163" s="87"/>
      <c r="B163" s="128"/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</row>
    <row r="164" spans="1:24" ht="15" customHeight="1">
      <c r="A164" s="87"/>
      <c r="B164" s="128"/>
      <c r="C164" s="128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</row>
    <row r="165" spans="1:24" ht="15" customHeight="1">
      <c r="A165" s="87"/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</row>
    <row r="166" spans="1:24" ht="15" customHeight="1">
      <c r="A166" s="87"/>
      <c r="B166" s="128"/>
      <c r="C166" s="128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</row>
    <row r="167" spans="1:24" ht="15" customHeight="1">
      <c r="A167" s="87"/>
      <c r="B167" s="128"/>
      <c r="C167" s="128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</row>
    <row r="168" spans="1:24" ht="15" customHeight="1">
      <c r="A168" s="87"/>
      <c r="B168" s="128"/>
      <c r="C168" s="128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</row>
    <row r="169" spans="1:24" ht="15" customHeight="1">
      <c r="A169" s="87"/>
      <c r="B169" s="128"/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</row>
    <row r="170" spans="1:24" ht="15" customHeight="1">
      <c r="A170" s="87"/>
      <c r="B170" s="128"/>
      <c r="C170" s="128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</row>
    <row r="171" spans="1:24" ht="15" customHeight="1">
      <c r="A171" s="87"/>
      <c r="B171" s="128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</row>
    <row r="172" spans="1:24" ht="15" customHeight="1">
      <c r="A172" s="87"/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</row>
    <row r="173" spans="1:24" ht="15" customHeight="1">
      <c r="A173" s="87"/>
      <c r="B173" s="128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</row>
    <row r="174" spans="1:24" ht="15" customHeight="1">
      <c r="A174" s="87"/>
      <c r="B174" s="128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</row>
    <row r="175" spans="1:24" ht="15" customHeight="1">
      <c r="A175" s="87"/>
      <c r="B175" s="128"/>
      <c r="C175" s="128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</row>
    <row r="176" spans="1:24" ht="15" customHeight="1">
      <c r="A176" s="87"/>
      <c r="B176" s="128"/>
      <c r="C176" s="128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</row>
    <row r="177" spans="1:24" ht="15" customHeight="1">
      <c r="A177" s="87"/>
      <c r="B177" s="128"/>
      <c r="C177" s="128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</row>
    <row r="178" spans="1:24" ht="15" customHeight="1">
      <c r="A178" s="87"/>
      <c r="B178" s="128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</row>
    <row r="179" spans="1:24" ht="15" customHeight="1">
      <c r="A179" s="87"/>
      <c r="B179" s="128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</row>
    <row r="180" spans="1:24" ht="15" customHeight="1">
      <c r="A180" s="87"/>
      <c r="B180" s="128"/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</row>
    <row r="181" spans="1:24" ht="15" customHeight="1">
      <c r="A181" s="87"/>
      <c r="B181" s="128"/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</row>
    <row r="182" spans="1:24" ht="15" customHeight="1">
      <c r="A182" s="87"/>
      <c r="B182" s="128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</row>
    <row r="183" spans="1:24" ht="15" customHeight="1">
      <c r="A183" s="87"/>
      <c r="B183" s="128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</row>
    <row r="184" spans="1:24" ht="15" customHeight="1">
      <c r="A184" s="87"/>
      <c r="B184" s="128"/>
      <c r="C184" s="128"/>
      <c r="D184" s="128"/>
      <c r="E184" s="128"/>
      <c r="F184" s="128"/>
      <c r="G184" s="128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</row>
    <row r="185" spans="1:24" ht="15" customHeight="1">
      <c r="A185" s="87"/>
      <c r="B185" s="128"/>
      <c r="C185" s="128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</row>
    <row r="186" spans="1:24" ht="15" customHeight="1">
      <c r="A186" s="87"/>
      <c r="B186" s="128"/>
      <c r="C186" s="128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</row>
    <row r="187" spans="1:24" ht="15" customHeight="1">
      <c r="A187" s="87"/>
      <c r="B187" s="128"/>
      <c r="C187" s="128"/>
      <c r="D187" s="128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</row>
    <row r="188" spans="1:24" ht="15" customHeight="1">
      <c r="A188" s="87"/>
      <c r="B188" s="128"/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</row>
    <row r="189" spans="1:24" ht="15" customHeight="1">
      <c r="A189" s="87"/>
      <c r="B189" s="128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</row>
    <row r="190" spans="1:24" ht="15" customHeight="1">
      <c r="A190" s="87"/>
      <c r="B190" s="128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</row>
    <row r="191" spans="1:24" ht="15" customHeight="1">
      <c r="A191" s="87"/>
      <c r="B191" s="128"/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</row>
    <row r="192" spans="1:24" ht="15" customHeight="1">
      <c r="A192" s="87"/>
      <c r="B192" s="128"/>
      <c r="C192" s="128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</row>
    <row r="193" spans="1:24" ht="15" customHeight="1">
      <c r="A193" s="87"/>
      <c r="B193" s="128"/>
      <c r="C193" s="128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</row>
    <row r="194" spans="1:24" ht="15" customHeight="1">
      <c r="A194" s="87"/>
      <c r="B194" s="128"/>
      <c r="C194" s="128"/>
      <c r="D194" s="128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  <c r="V194" s="128"/>
      <c r="W194" s="128"/>
      <c r="X194" s="128"/>
    </row>
    <row r="195" spans="1:24" ht="15" customHeight="1">
      <c r="A195" s="87"/>
      <c r="B195" s="128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</row>
    <row r="196" spans="1:24" ht="15" customHeight="1">
      <c r="A196" s="87"/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</row>
    <row r="197" spans="1:24" ht="15" customHeight="1">
      <c r="A197" s="87"/>
      <c r="B197" s="128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</row>
    <row r="198" spans="1:24" ht="15" customHeight="1">
      <c r="A198" s="87"/>
      <c r="B198" s="128"/>
      <c r="C198" s="128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</row>
    <row r="199" spans="1:24" ht="15" customHeight="1">
      <c r="A199" s="87"/>
      <c r="B199" s="128"/>
      <c r="C199" s="128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</row>
    <row r="200" spans="1:24" ht="15" customHeight="1">
      <c r="A200" s="87"/>
      <c r="B200" s="128"/>
      <c r="C200" s="128"/>
      <c r="D200" s="128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8"/>
      <c r="T200" s="128"/>
      <c r="U200" s="128"/>
      <c r="V200" s="128"/>
      <c r="W200" s="128"/>
      <c r="X200" s="128"/>
    </row>
    <row r="201" spans="1:24" ht="15" customHeight="1">
      <c r="A201" s="87"/>
      <c r="B201" s="128"/>
      <c r="C201" s="128"/>
      <c r="D201" s="128"/>
      <c r="E201" s="128"/>
      <c r="F201" s="128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</row>
    <row r="202" spans="1:24" ht="15" customHeight="1">
      <c r="A202" s="87"/>
      <c r="B202" s="128"/>
      <c r="C202" s="128"/>
      <c r="D202" s="128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</row>
    <row r="203" spans="1:24" ht="15" customHeight="1">
      <c r="A203" s="87"/>
      <c r="B203" s="128"/>
      <c r="C203" s="128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</row>
    <row r="204" spans="1:24" ht="15" customHeight="1">
      <c r="A204" s="87"/>
      <c r="B204" s="128"/>
      <c r="C204" s="128"/>
      <c r="D204" s="128"/>
      <c r="E204" s="128"/>
      <c r="F204" s="128"/>
      <c r="G204" s="128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</row>
    <row r="205" spans="1:24" ht="15" customHeight="1">
      <c r="A205" s="87"/>
      <c r="B205" s="128"/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</row>
    <row r="206" spans="1:24" ht="15" customHeight="1">
      <c r="A206" s="87"/>
      <c r="B206" s="128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</row>
    <row r="207" spans="1:24" ht="15" customHeight="1">
      <c r="A207" s="87"/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</row>
    <row r="208" spans="1:24" ht="15" customHeight="1">
      <c r="A208" s="87"/>
      <c r="B208" s="128"/>
      <c r="C208" s="128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</row>
    <row r="209" spans="1:24" ht="15" customHeight="1">
      <c r="A209" s="87"/>
      <c r="B209" s="128"/>
      <c r="C209" s="128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</row>
    <row r="210" spans="1:24" ht="15" customHeight="1">
      <c r="A210" s="87"/>
      <c r="B210" s="128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</row>
    <row r="211" spans="1:24" ht="15" customHeight="1">
      <c r="A211" s="87"/>
      <c r="B211" s="128"/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</row>
    <row r="212" spans="1:24" ht="15" customHeight="1">
      <c r="A212" s="87"/>
      <c r="B212" s="128"/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</row>
    <row r="213" spans="1:24" ht="15" customHeight="1">
      <c r="A213" s="87"/>
      <c r="B213" s="128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</row>
    <row r="214" spans="1:24" ht="15" customHeight="1">
      <c r="A214" s="87"/>
      <c r="B214" s="128"/>
      <c r="C214" s="128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</row>
    <row r="215" spans="1:24" ht="15" customHeight="1">
      <c r="A215" s="87"/>
      <c r="B215" s="128"/>
      <c r="C215" s="128"/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</row>
    <row r="216" spans="1:24" ht="15" customHeight="1">
      <c r="A216" s="87"/>
      <c r="B216" s="128"/>
      <c r="C216" s="128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</row>
    <row r="217" spans="1:24" ht="15" customHeight="1">
      <c r="A217" s="87"/>
      <c r="B217" s="128"/>
      <c r="C217" s="128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</row>
    <row r="218" spans="1:24" ht="15" customHeight="1">
      <c r="A218" s="87"/>
      <c r="B218" s="128"/>
      <c r="C218" s="128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</row>
    <row r="219" spans="1:24" ht="15" customHeight="1">
      <c r="A219" s="87"/>
      <c r="B219" s="128"/>
      <c r="C219" s="128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</row>
    <row r="220" spans="1:24" ht="15" customHeight="1">
      <c r="A220" s="87"/>
      <c r="B220" s="128"/>
      <c r="C220" s="128"/>
      <c r="D220" s="128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</row>
    <row r="221" spans="1:24" ht="15" customHeight="1">
      <c r="A221" s="87"/>
      <c r="B221" s="128"/>
      <c r="C221" s="128"/>
      <c r="D221" s="128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</row>
    <row r="222" spans="1:24" ht="15" customHeight="1">
      <c r="A222" s="87"/>
      <c r="B222" s="128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</row>
    <row r="223" spans="1:24" ht="15" customHeight="1">
      <c r="A223" s="87"/>
      <c r="B223" s="128"/>
      <c r="C223" s="128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</row>
    <row r="224" spans="1:24" ht="15" customHeight="1">
      <c r="A224" s="87"/>
      <c r="B224" s="128"/>
      <c r="C224" s="128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</row>
    <row r="225" spans="1:24" ht="15" customHeight="1">
      <c r="A225" s="87"/>
      <c r="B225" s="128"/>
      <c r="C225" s="128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</row>
    <row r="226" spans="1:24" ht="15" customHeight="1">
      <c r="A226" s="87"/>
      <c r="B226" s="128"/>
      <c r="C226" s="128"/>
      <c r="D226" s="128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</row>
    <row r="227" spans="1:24" ht="15" customHeight="1">
      <c r="A227" s="87"/>
      <c r="B227" s="128"/>
      <c r="C227" s="128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</row>
    <row r="228" spans="1:24" ht="15" customHeight="1">
      <c r="A228" s="87"/>
      <c r="B228" s="128"/>
      <c r="C228" s="128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</row>
    <row r="229" spans="1:24" ht="15" customHeight="1">
      <c r="A229" s="87"/>
      <c r="B229" s="128"/>
      <c r="C229" s="128"/>
      <c r="D229" s="128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</row>
    <row r="230" spans="1:24" ht="15" customHeight="1">
      <c r="A230" s="87"/>
      <c r="B230" s="128"/>
      <c r="C230" s="128"/>
      <c r="D230" s="12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</row>
    <row r="231" spans="1:24" ht="15" customHeight="1">
      <c r="A231" s="87"/>
      <c r="B231" s="128"/>
      <c r="C231" s="128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</row>
    <row r="232" spans="1:24" ht="15" customHeight="1">
      <c r="A232" s="87"/>
      <c r="B232" s="128"/>
      <c r="C232" s="128"/>
      <c r="D232" s="128"/>
      <c r="E232" s="128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</row>
    <row r="233" spans="1:24" ht="15" customHeight="1">
      <c r="A233" s="87"/>
      <c r="B233" s="128"/>
      <c r="C233" s="128"/>
      <c r="D233" s="128"/>
      <c r="E233" s="128"/>
      <c r="F233" s="128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</row>
    <row r="234" spans="1:24" ht="15" customHeight="1">
      <c r="A234" s="87"/>
      <c r="B234" s="128"/>
      <c r="C234" s="128"/>
      <c r="D234" s="128"/>
      <c r="E234" s="128"/>
      <c r="F234" s="128"/>
      <c r="G234" s="128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8"/>
      <c r="T234" s="128"/>
      <c r="U234" s="128"/>
      <c r="V234" s="128"/>
      <c r="W234" s="128"/>
      <c r="X234" s="128"/>
    </row>
    <row r="235" spans="1:24" ht="15" customHeight="1">
      <c r="A235" s="87"/>
      <c r="B235" s="128"/>
      <c r="C235" s="128"/>
      <c r="D235" s="128"/>
      <c r="E235" s="128"/>
      <c r="F235" s="128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  <c r="T235" s="128"/>
      <c r="U235" s="128"/>
      <c r="V235" s="128"/>
      <c r="W235" s="128"/>
      <c r="X235" s="128"/>
    </row>
    <row r="236" spans="1:24" ht="15" customHeight="1">
      <c r="A236" s="87"/>
      <c r="B236" s="128"/>
      <c r="C236" s="128"/>
      <c r="D236" s="128"/>
      <c r="E236" s="128"/>
      <c r="F236" s="128"/>
      <c r="G236" s="128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8"/>
      <c r="T236" s="128"/>
      <c r="U236" s="128"/>
      <c r="V236" s="128"/>
      <c r="W236" s="128"/>
      <c r="X236" s="128"/>
    </row>
    <row r="237" spans="1:24" ht="15" customHeight="1">
      <c r="A237" s="87"/>
      <c r="B237" s="128"/>
      <c r="C237" s="128"/>
      <c r="D237" s="128"/>
      <c r="E237" s="128"/>
      <c r="F237" s="128"/>
      <c r="G237" s="128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8"/>
      <c r="T237" s="128"/>
      <c r="U237" s="128"/>
      <c r="V237" s="128"/>
      <c r="W237" s="128"/>
      <c r="X237" s="128"/>
    </row>
    <row r="238" spans="1:24" ht="15" customHeight="1">
      <c r="A238" s="87"/>
      <c r="B238" s="128"/>
      <c r="C238" s="128"/>
      <c r="D238" s="128"/>
      <c r="E238" s="128"/>
      <c r="F238" s="128"/>
      <c r="G238" s="128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8"/>
      <c r="T238" s="128"/>
      <c r="U238" s="128"/>
      <c r="V238" s="128"/>
      <c r="W238" s="128"/>
      <c r="X238" s="128"/>
    </row>
    <row r="239" spans="1:24" ht="15" customHeight="1">
      <c r="A239" s="87"/>
      <c r="B239" s="128"/>
      <c r="C239" s="128"/>
      <c r="D239" s="128"/>
      <c r="E239" s="128"/>
      <c r="F239" s="128"/>
      <c r="G239" s="128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8"/>
      <c r="T239" s="128"/>
      <c r="U239" s="128"/>
      <c r="V239" s="128"/>
      <c r="W239" s="128"/>
      <c r="X239" s="128"/>
    </row>
    <row r="240" spans="1:24" ht="15" customHeight="1">
      <c r="A240" s="87"/>
      <c r="B240" s="128"/>
      <c r="C240" s="128"/>
      <c r="D240" s="128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8"/>
      <c r="T240" s="128"/>
      <c r="U240" s="128"/>
      <c r="V240" s="128"/>
      <c r="W240" s="128"/>
      <c r="X240" s="128"/>
    </row>
    <row r="241" spans="1:24" ht="15" customHeight="1">
      <c r="A241" s="87"/>
      <c r="B241" s="128"/>
      <c r="C241" s="128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</row>
    <row r="242" spans="1:24" ht="15" customHeight="1">
      <c r="A242" s="87"/>
      <c r="B242" s="128"/>
      <c r="C242" s="128"/>
      <c r="D242" s="128"/>
      <c r="E242" s="128"/>
      <c r="F242" s="128"/>
      <c r="G242" s="128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</row>
    <row r="243" spans="1:24" ht="15" customHeight="1">
      <c r="A243" s="87"/>
      <c r="B243" s="128"/>
      <c r="C243" s="128"/>
      <c r="D243" s="128"/>
      <c r="E243" s="128"/>
      <c r="F243" s="128"/>
      <c r="G243" s="128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8"/>
      <c r="T243" s="128"/>
      <c r="U243" s="128"/>
      <c r="V243" s="128"/>
      <c r="W243" s="128"/>
      <c r="X243" s="128"/>
    </row>
    <row r="244" spans="1:24" ht="15" customHeight="1">
      <c r="A244" s="87"/>
      <c r="B244" s="128"/>
      <c r="C244" s="128"/>
      <c r="D244" s="128"/>
      <c r="E244" s="128"/>
      <c r="F244" s="128"/>
      <c r="G244" s="128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8"/>
      <c r="T244" s="128"/>
      <c r="U244" s="128"/>
      <c r="V244" s="128"/>
      <c r="W244" s="128"/>
      <c r="X244" s="128"/>
    </row>
    <row r="245" spans="1:24" ht="15" customHeight="1">
      <c r="A245" s="87"/>
      <c r="B245" s="128"/>
      <c r="C245" s="128"/>
      <c r="D245" s="128"/>
      <c r="E245" s="128"/>
      <c r="F245" s="128"/>
      <c r="G245" s="128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8"/>
      <c r="T245" s="128"/>
      <c r="U245" s="128"/>
      <c r="V245" s="128"/>
      <c r="W245" s="128"/>
      <c r="X245" s="128"/>
    </row>
    <row r="246" spans="1:24" ht="15" customHeight="1">
      <c r="A246" s="87"/>
      <c r="B246" s="128"/>
      <c r="C246" s="128"/>
      <c r="D246" s="128"/>
      <c r="E246" s="128"/>
      <c r="F246" s="128"/>
      <c r="G246" s="128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8"/>
      <c r="T246" s="128"/>
      <c r="U246" s="128"/>
      <c r="V246" s="128"/>
      <c r="W246" s="128"/>
      <c r="X246" s="128"/>
    </row>
    <row r="247" spans="1:24" ht="15" customHeight="1">
      <c r="A247" s="87"/>
      <c r="B247" s="128"/>
      <c r="C247" s="128"/>
      <c r="D247" s="128"/>
      <c r="E247" s="128"/>
      <c r="F247" s="128"/>
      <c r="G247" s="128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8"/>
      <c r="T247" s="128"/>
      <c r="U247" s="128"/>
      <c r="V247" s="128"/>
      <c r="W247" s="128"/>
      <c r="X247" s="128"/>
    </row>
    <row r="248" spans="1:24" ht="15" customHeight="1">
      <c r="A248" s="87"/>
      <c r="B248" s="128"/>
      <c r="C248" s="128"/>
      <c r="D248" s="128"/>
      <c r="E248" s="128"/>
      <c r="F248" s="128"/>
      <c r="G248" s="128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</row>
    <row r="249" spans="1:24" ht="15" customHeight="1">
      <c r="A249" s="87"/>
      <c r="B249" s="128"/>
      <c r="C249" s="128"/>
      <c r="D249" s="128"/>
      <c r="E249" s="128"/>
      <c r="F249" s="128"/>
      <c r="G249" s="128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8"/>
      <c r="T249" s="128"/>
      <c r="U249" s="128"/>
      <c r="V249" s="128"/>
      <c r="W249" s="128"/>
      <c r="X249" s="128"/>
    </row>
    <row r="250" spans="1:24" ht="15" customHeight="1">
      <c r="A250" s="87"/>
      <c r="B250" s="128"/>
      <c r="C250" s="128"/>
      <c r="D250" s="128"/>
      <c r="E250" s="128"/>
      <c r="F250" s="128"/>
      <c r="G250" s="128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8"/>
      <c r="T250" s="128"/>
      <c r="U250" s="128"/>
      <c r="V250" s="128"/>
      <c r="W250" s="128"/>
      <c r="X250" s="128"/>
    </row>
    <row r="251" spans="1:24" ht="15" customHeight="1">
      <c r="A251" s="87"/>
      <c r="B251" s="128"/>
      <c r="C251" s="128"/>
      <c r="D251" s="128"/>
      <c r="E251" s="128"/>
      <c r="F251" s="128"/>
      <c r="G251" s="128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8"/>
      <c r="T251" s="128"/>
      <c r="U251" s="128"/>
      <c r="V251" s="128"/>
      <c r="W251" s="128"/>
      <c r="X251" s="128"/>
    </row>
    <row r="252" spans="1:24" ht="15" customHeight="1">
      <c r="A252" s="87"/>
      <c r="B252" s="128"/>
      <c r="C252" s="128"/>
      <c r="D252" s="128"/>
      <c r="E252" s="128"/>
      <c r="F252" s="128"/>
      <c r="G252" s="128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8"/>
      <c r="T252" s="128"/>
      <c r="U252" s="128"/>
      <c r="V252" s="128"/>
      <c r="W252" s="128"/>
      <c r="X252" s="128"/>
    </row>
    <row r="253" spans="1:24" ht="15" customHeight="1">
      <c r="A253" s="87"/>
      <c r="B253" s="128"/>
      <c r="C253" s="128"/>
      <c r="D253" s="128"/>
      <c r="E253" s="128"/>
      <c r="F253" s="128"/>
      <c r="G253" s="128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8"/>
      <c r="T253" s="128"/>
      <c r="U253" s="128"/>
      <c r="V253" s="128"/>
      <c r="W253" s="128"/>
      <c r="X253" s="128"/>
    </row>
    <row r="254" spans="1:24" ht="15" customHeight="1">
      <c r="A254" s="87"/>
      <c r="B254" s="128"/>
      <c r="C254" s="128"/>
      <c r="D254" s="128"/>
      <c r="E254" s="128"/>
      <c r="F254" s="128"/>
      <c r="G254" s="128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8"/>
      <c r="T254" s="128"/>
      <c r="U254" s="128"/>
      <c r="V254" s="128"/>
      <c r="W254" s="128"/>
      <c r="X254" s="128"/>
    </row>
    <row r="255" spans="1:24" ht="15" customHeight="1">
      <c r="A255" s="87"/>
      <c r="B255" s="128"/>
      <c r="C255" s="128"/>
      <c r="D255" s="128"/>
      <c r="E255" s="128"/>
      <c r="F255" s="128"/>
      <c r="G255" s="128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8"/>
      <c r="T255" s="128"/>
      <c r="U255" s="128"/>
      <c r="V255" s="128"/>
      <c r="W255" s="128"/>
      <c r="X255" s="128"/>
    </row>
    <row r="256" spans="1:24" ht="15" customHeight="1">
      <c r="A256" s="87"/>
      <c r="B256" s="128"/>
      <c r="C256" s="128"/>
      <c r="D256" s="128"/>
      <c r="E256" s="128"/>
      <c r="F256" s="128"/>
      <c r="G256" s="128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8"/>
      <c r="T256" s="128"/>
      <c r="U256" s="128"/>
      <c r="V256" s="128"/>
      <c r="W256" s="128"/>
      <c r="X256" s="128"/>
    </row>
    <row r="257" spans="1:24" ht="15" customHeight="1">
      <c r="A257" s="87"/>
      <c r="B257" s="128"/>
      <c r="C257" s="128"/>
      <c r="D257" s="128"/>
      <c r="E257" s="128"/>
      <c r="F257" s="128"/>
      <c r="G257" s="128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8"/>
      <c r="T257" s="128"/>
      <c r="U257" s="128"/>
      <c r="V257" s="128"/>
      <c r="W257" s="128"/>
      <c r="X257" s="128"/>
    </row>
    <row r="258" spans="1:24" ht="15" customHeight="1">
      <c r="A258" s="87"/>
      <c r="B258" s="128"/>
      <c r="C258" s="128"/>
      <c r="D258" s="128"/>
      <c r="E258" s="128"/>
      <c r="F258" s="128"/>
      <c r="G258" s="128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8"/>
      <c r="T258" s="128"/>
      <c r="U258" s="128"/>
      <c r="V258" s="128"/>
      <c r="W258" s="128"/>
      <c r="X258" s="128"/>
    </row>
    <row r="259" spans="1:24" ht="15" customHeight="1">
      <c r="A259" s="87"/>
      <c r="B259" s="128"/>
      <c r="C259" s="128"/>
      <c r="D259" s="128"/>
      <c r="E259" s="128"/>
      <c r="F259" s="128"/>
      <c r="G259" s="128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8"/>
      <c r="T259" s="128"/>
      <c r="U259" s="128"/>
      <c r="V259" s="128"/>
      <c r="W259" s="128"/>
      <c r="X259" s="128"/>
    </row>
    <row r="260" spans="1:24" ht="15" customHeight="1">
      <c r="A260" s="87"/>
      <c r="B260" s="128"/>
      <c r="C260" s="128"/>
      <c r="D260" s="128"/>
      <c r="E260" s="128"/>
      <c r="F260" s="128"/>
      <c r="G260" s="128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8"/>
      <c r="T260" s="128"/>
      <c r="U260" s="128"/>
      <c r="V260" s="128"/>
      <c r="W260" s="128"/>
      <c r="X260" s="128"/>
    </row>
    <row r="261" spans="1:24" ht="15" customHeight="1">
      <c r="A261" s="87"/>
      <c r="B261" s="128"/>
      <c r="C261" s="128"/>
      <c r="D261" s="128"/>
      <c r="E261" s="128"/>
      <c r="F261" s="128"/>
      <c r="G261" s="128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8"/>
      <c r="T261" s="128"/>
      <c r="U261" s="128"/>
      <c r="V261" s="128"/>
      <c r="W261" s="128"/>
      <c r="X261" s="128"/>
    </row>
    <row r="262" spans="1:24" ht="15" customHeight="1">
      <c r="A262" s="87"/>
      <c r="B262" s="128"/>
      <c r="C262" s="128"/>
      <c r="D262" s="128"/>
      <c r="E262" s="128"/>
      <c r="F262" s="128"/>
      <c r="G262" s="128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8"/>
      <c r="T262" s="128"/>
      <c r="U262" s="128"/>
      <c r="V262" s="128"/>
      <c r="W262" s="128"/>
      <c r="X262" s="128"/>
    </row>
    <row r="263" spans="1:24" ht="15" customHeight="1">
      <c r="A263" s="87"/>
      <c r="B263" s="128"/>
      <c r="C263" s="128"/>
      <c r="D263" s="128"/>
      <c r="E263" s="128"/>
      <c r="F263" s="128"/>
      <c r="G263" s="128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8"/>
      <c r="T263" s="128"/>
      <c r="U263" s="128"/>
      <c r="V263" s="128"/>
      <c r="W263" s="128"/>
      <c r="X263" s="128"/>
    </row>
    <row r="264" spans="1:24" ht="15" customHeight="1">
      <c r="A264" s="87"/>
      <c r="B264" s="128"/>
      <c r="C264" s="128"/>
      <c r="D264" s="128"/>
      <c r="E264" s="128"/>
      <c r="F264" s="128"/>
      <c r="G264" s="128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8"/>
      <c r="T264" s="128"/>
      <c r="U264" s="128"/>
      <c r="V264" s="128"/>
      <c r="W264" s="128"/>
      <c r="X264" s="128"/>
    </row>
    <row r="265" spans="1:24" ht="15" customHeight="1">
      <c r="A265" s="87"/>
      <c r="B265" s="128"/>
      <c r="C265" s="128"/>
      <c r="D265" s="128"/>
      <c r="E265" s="128"/>
      <c r="F265" s="128"/>
      <c r="G265" s="128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8"/>
      <c r="T265" s="128"/>
      <c r="U265" s="128"/>
      <c r="V265" s="128"/>
      <c r="W265" s="128"/>
      <c r="X265" s="128"/>
    </row>
    <row r="266" spans="1:24" ht="15" customHeight="1">
      <c r="A266" s="87"/>
      <c r="B266" s="128"/>
      <c r="C266" s="128"/>
      <c r="D266" s="128"/>
      <c r="E266" s="128"/>
      <c r="F266" s="128"/>
      <c r="G266" s="128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8"/>
      <c r="T266" s="128"/>
      <c r="U266" s="128"/>
      <c r="V266" s="128"/>
      <c r="W266" s="128"/>
      <c r="X266" s="128"/>
    </row>
    <row r="267" spans="1:24" ht="15" customHeight="1">
      <c r="A267" s="87"/>
      <c r="B267" s="128"/>
      <c r="C267" s="128"/>
      <c r="D267" s="128"/>
      <c r="E267" s="128"/>
      <c r="F267" s="128"/>
      <c r="G267" s="128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8"/>
      <c r="T267" s="128"/>
      <c r="U267" s="128"/>
      <c r="V267" s="128"/>
      <c r="W267" s="128"/>
      <c r="X267" s="128"/>
    </row>
    <row r="268" spans="1:24" ht="15" customHeight="1">
      <c r="A268" s="87"/>
      <c r="B268" s="128"/>
      <c r="C268" s="128"/>
      <c r="D268" s="128"/>
      <c r="E268" s="128"/>
      <c r="F268" s="128"/>
      <c r="G268" s="128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8"/>
      <c r="T268" s="128"/>
      <c r="U268" s="128"/>
      <c r="V268" s="128"/>
      <c r="W268" s="128"/>
      <c r="X268" s="128"/>
    </row>
    <row r="269" spans="1:24" ht="15" customHeight="1">
      <c r="A269" s="87"/>
      <c r="B269" s="128"/>
      <c r="C269" s="128"/>
      <c r="D269" s="128"/>
      <c r="E269" s="128"/>
      <c r="F269" s="128"/>
      <c r="G269" s="128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8"/>
      <c r="T269" s="128"/>
      <c r="U269" s="128"/>
      <c r="V269" s="128"/>
      <c r="W269" s="128"/>
      <c r="X269" s="128"/>
    </row>
    <row r="270" spans="1:24" ht="15" customHeight="1">
      <c r="A270" s="87"/>
      <c r="B270" s="128"/>
      <c r="C270" s="128"/>
      <c r="D270" s="128"/>
      <c r="E270" s="128"/>
      <c r="F270" s="128"/>
      <c r="G270" s="128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8"/>
      <c r="T270" s="128"/>
      <c r="U270" s="128"/>
      <c r="V270" s="128"/>
      <c r="W270" s="128"/>
      <c r="X270" s="128"/>
    </row>
    <row r="271" spans="1:24" ht="15" customHeight="1">
      <c r="A271" s="87"/>
      <c r="B271" s="128"/>
      <c r="C271" s="128"/>
      <c r="D271" s="128"/>
      <c r="E271" s="128"/>
      <c r="F271" s="128"/>
      <c r="G271" s="128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8"/>
      <c r="T271" s="128"/>
      <c r="U271" s="128"/>
      <c r="V271" s="128"/>
      <c r="W271" s="128"/>
      <c r="X271" s="128"/>
    </row>
    <row r="272" spans="1:24" ht="15" customHeight="1">
      <c r="A272" s="87"/>
      <c r="B272" s="128"/>
      <c r="C272" s="128"/>
      <c r="D272" s="128"/>
      <c r="E272" s="128"/>
      <c r="F272" s="128"/>
      <c r="G272" s="128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8"/>
      <c r="T272" s="128"/>
      <c r="U272" s="128"/>
      <c r="V272" s="128"/>
      <c r="W272" s="128"/>
      <c r="X272" s="128"/>
    </row>
    <row r="273" spans="1:24" ht="15" customHeight="1">
      <c r="A273" s="87"/>
      <c r="B273" s="128"/>
      <c r="C273" s="128"/>
      <c r="D273" s="128"/>
      <c r="E273" s="128"/>
      <c r="F273" s="128"/>
      <c r="G273" s="128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8"/>
      <c r="T273" s="128"/>
      <c r="U273" s="128"/>
      <c r="V273" s="128"/>
      <c r="W273" s="128"/>
      <c r="X273" s="128"/>
    </row>
    <row r="274" spans="1:24" ht="15" customHeight="1">
      <c r="A274" s="87"/>
      <c r="B274" s="128"/>
      <c r="C274" s="128"/>
      <c r="D274" s="128"/>
      <c r="E274" s="128"/>
      <c r="F274" s="128"/>
      <c r="G274" s="128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8"/>
      <c r="T274" s="128"/>
      <c r="U274" s="128"/>
      <c r="V274" s="128"/>
      <c r="W274" s="128"/>
      <c r="X274" s="128"/>
    </row>
    <row r="275" spans="1:24" ht="15" customHeight="1">
      <c r="A275" s="87"/>
      <c r="B275" s="128"/>
      <c r="C275" s="128"/>
      <c r="D275" s="128"/>
      <c r="E275" s="128"/>
      <c r="F275" s="128"/>
      <c r="G275" s="128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8"/>
      <c r="T275" s="128"/>
      <c r="U275" s="128"/>
      <c r="V275" s="128"/>
      <c r="W275" s="128"/>
      <c r="X275" s="128"/>
    </row>
    <row r="276" spans="1:24" ht="15" customHeight="1">
      <c r="A276" s="87"/>
      <c r="B276" s="128"/>
      <c r="C276" s="128"/>
      <c r="D276" s="128"/>
      <c r="E276" s="128"/>
      <c r="F276" s="128"/>
      <c r="G276" s="128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8"/>
      <c r="T276" s="128"/>
      <c r="U276" s="128"/>
      <c r="V276" s="128"/>
      <c r="W276" s="128"/>
      <c r="X276" s="128"/>
    </row>
    <row r="277" spans="1:24" ht="15" customHeight="1">
      <c r="A277" s="87"/>
      <c r="B277" s="128"/>
      <c r="C277" s="128"/>
      <c r="D277" s="128"/>
      <c r="E277" s="128"/>
      <c r="F277" s="128"/>
      <c r="G277" s="128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8"/>
      <c r="T277" s="128"/>
      <c r="U277" s="128"/>
      <c r="V277" s="128"/>
      <c r="W277" s="128"/>
      <c r="X277" s="128"/>
    </row>
    <row r="278" spans="1:24" ht="15" customHeight="1">
      <c r="A278" s="87"/>
      <c r="B278" s="128"/>
      <c r="C278" s="128"/>
      <c r="D278" s="128"/>
      <c r="E278" s="128"/>
      <c r="F278" s="128"/>
      <c r="G278" s="128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8"/>
      <c r="T278" s="128"/>
      <c r="U278" s="128"/>
      <c r="V278" s="128"/>
      <c r="W278" s="128"/>
      <c r="X278" s="128"/>
    </row>
    <row r="279" spans="1:24" ht="15" customHeight="1">
      <c r="A279" s="87"/>
      <c r="B279" s="128"/>
      <c r="C279" s="128"/>
      <c r="D279" s="128"/>
      <c r="E279" s="128"/>
      <c r="F279" s="128"/>
      <c r="G279" s="128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8"/>
      <c r="T279" s="128"/>
      <c r="U279" s="128"/>
      <c r="V279" s="128"/>
      <c r="W279" s="128"/>
      <c r="X279" s="128"/>
    </row>
    <row r="280" spans="1:24" ht="15" customHeight="1">
      <c r="A280" s="87"/>
      <c r="B280" s="128"/>
      <c r="C280" s="128"/>
      <c r="D280" s="128"/>
      <c r="E280" s="128"/>
      <c r="F280" s="128"/>
      <c r="G280" s="128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8"/>
      <c r="T280" s="128"/>
      <c r="U280" s="128"/>
      <c r="V280" s="128"/>
      <c r="W280" s="128"/>
      <c r="X280" s="128"/>
    </row>
    <row r="281" spans="1:24" ht="15" customHeight="1">
      <c r="A281" s="87"/>
      <c r="B281" s="128"/>
      <c r="C281" s="128"/>
      <c r="D281" s="128"/>
      <c r="E281" s="128"/>
      <c r="F281" s="128"/>
      <c r="G281" s="128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8"/>
      <c r="T281" s="128"/>
      <c r="U281" s="128"/>
      <c r="V281" s="128"/>
      <c r="W281" s="128"/>
      <c r="X281" s="128"/>
    </row>
    <row r="282" spans="1:24" ht="15" customHeight="1">
      <c r="A282" s="87"/>
      <c r="B282" s="128"/>
      <c r="C282" s="128"/>
      <c r="D282" s="128"/>
      <c r="E282" s="128"/>
      <c r="F282" s="128"/>
      <c r="G282" s="128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8"/>
      <c r="T282" s="128"/>
      <c r="U282" s="128"/>
      <c r="V282" s="128"/>
      <c r="W282" s="128"/>
      <c r="X282" s="128"/>
    </row>
    <row r="283" spans="1:24" ht="15" customHeight="1">
      <c r="A283" s="87"/>
      <c r="B283" s="128"/>
      <c r="C283" s="128"/>
      <c r="D283" s="128"/>
      <c r="E283" s="128"/>
      <c r="F283" s="128"/>
      <c r="G283" s="128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8"/>
      <c r="T283" s="128"/>
      <c r="U283" s="128"/>
      <c r="V283" s="128"/>
      <c r="W283" s="128"/>
      <c r="X283" s="128"/>
    </row>
    <row r="284" spans="1:24" ht="15" customHeight="1">
      <c r="A284" s="87"/>
      <c r="B284" s="128"/>
      <c r="C284" s="128"/>
      <c r="D284" s="128"/>
      <c r="E284" s="128"/>
      <c r="F284" s="128"/>
      <c r="G284" s="128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8"/>
      <c r="T284" s="128"/>
      <c r="U284" s="128"/>
      <c r="V284" s="128"/>
      <c r="W284" s="128"/>
      <c r="X284" s="128"/>
    </row>
    <row r="285" spans="1:24" ht="15" customHeight="1">
      <c r="A285" s="87"/>
      <c r="B285" s="128"/>
      <c r="C285" s="128"/>
      <c r="D285" s="128"/>
      <c r="E285" s="128"/>
      <c r="F285" s="128"/>
      <c r="G285" s="128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8"/>
      <c r="T285" s="128"/>
      <c r="U285" s="128"/>
      <c r="V285" s="128"/>
      <c r="W285" s="128"/>
      <c r="X285" s="128"/>
    </row>
    <row r="286" spans="1:24" ht="15" customHeight="1">
      <c r="A286" s="87"/>
      <c r="B286" s="128"/>
      <c r="C286" s="128"/>
      <c r="D286" s="128"/>
      <c r="E286" s="128"/>
      <c r="F286" s="128"/>
      <c r="G286" s="128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8"/>
      <c r="T286" s="128"/>
      <c r="U286" s="128"/>
      <c r="V286" s="128"/>
      <c r="W286" s="128"/>
      <c r="X286" s="128"/>
    </row>
    <row r="287" spans="1:24" ht="15" customHeight="1">
      <c r="A287" s="87"/>
      <c r="B287" s="128"/>
      <c r="C287" s="128"/>
      <c r="D287" s="128"/>
      <c r="E287" s="128"/>
      <c r="F287" s="128"/>
      <c r="G287" s="128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8"/>
      <c r="T287" s="128"/>
      <c r="U287" s="128"/>
      <c r="V287" s="128"/>
      <c r="W287" s="128"/>
      <c r="X287" s="128"/>
    </row>
    <row r="288" spans="1:24" ht="15" customHeight="1">
      <c r="A288" s="87"/>
      <c r="B288" s="128"/>
      <c r="C288" s="128"/>
      <c r="D288" s="128"/>
      <c r="E288" s="128"/>
      <c r="F288" s="128"/>
      <c r="G288" s="128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8"/>
      <c r="T288" s="128"/>
      <c r="U288" s="128"/>
      <c r="V288" s="128"/>
      <c r="W288" s="128"/>
      <c r="X288" s="128"/>
    </row>
    <row r="289" spans="1:24" ht="15" customHeight="1">
      <c r="A289" s="87"/>
      <c r="B289" s="128"/>
      <c r="C289" s="128"/>
      <c r="D289" s="128"/>
      <c r="E289" s="128"/>
      <c r="F289" s="128"/>
      <c r="G289" s="128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8"/>
      <c r="T289" s="128"/>
      <c r="U289" s="128"/>
      <c r="V289" s="128"/>
      <c r="W289" s="128"/>
      <c r="X289" s="128"/>
    </row>
    <row r="290" spans="1:24" ht="15" customHeight="1">
      <c r="A290" s="87"/>
      <c r="B290" s="128"/>
      <c r="C290" s="128"/>
      <c r="D290" s="128"/>
      <c r="E290" s="128"/>
      <c r="F290" s="128"/>
      <c r="G290" s="128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8"/>
      <c r="T290" s="128"/>
      <c r="U290" s="128"/>
      <c r="V290" s="128"/>
      <c r="W290" s="128"/>
      <c r="X290" s="128"/>
    </row>
    <row r="291" spans="1:24" ht="15" customHeight="1">
      <c r="A291" s="87"/>
      <c r="B291" s="128"/>
      <c r="C291" s="128"/>
      <c r="D291" s="128"/>
      <c r="E291" s="128"/>
      <c r="F291" s="128"/>
      <c r="G291" s="128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8"/>
      <c r="T291" s="128"/>
      <c r="U291" s="128"/>
      <c r="V291" s="128"/>
      <c r="W291" s="128"/>
      <c r="X291" s="128"/>
    </row>
    <row r="292" spans="1:24" ht="15" customHeight="1">
      <c r="A292" s="87"/>
      <c r="B292" s="128"/>
      <c r="C292" s="128"/>
      <c r="D292" s="128"/>
      <c r="E292" s="128"/>
      <c r="F292" s="128"/>
      <c r="G292" s="128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8"/>
      <c r="T292" s="128"/>
      <c r="U292" s="128"/>
      <c r="V292" s="128"/>
      <c r="W292" s="128"/>
      <c r="X292" s="128"/>
    </row>
    <row r="293" spans="1:24" ht="15" customHeight="1">
      <c r="A293" s="87"/>
      <c r="B293" s="128"/>
      <c r="C293" s="128"/>
      <c r="D293" s="128"/>
      <c r="E293" s="128"/>
      <c r="F293" s="128"/>
      <c r="G293" s="128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8"/>
      <c r="T293" s="128"/>
      <c r="U293" s="128"/>
      <c r="V293" s="128"/>
      <c r="W293" s="128"/>
      <c r="X293" s="128"/>
    </row>
    <row r="294" spans="1:24" ht="15" customHeight="1">
      <c r="A294" s="87"/>
      <c r="B294" s="128"/>
      <c r="C294" s="128"/>
      <c r="D294" s="128"/>
      <c r="E294" s="128"/>
      <c r="F294" s="128"/>
      <c r="G294" s="128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8"/>
      <c r="T294" s="128"/>
      <c r="U294" s="128"/>
      <c r="V294" s="128"/>
      <c r="W294" s="128"/>
      <c r="X294" s="128"/>
    </row>
    <row r="295" spans="1:24" ht="15" customHeight="1">
      <c r="A295" s="87"/>
      <c r="B295" s="128"/>
      <c r="C295" s="128"/>
      <c r="D295" s="128"/>
      <c r="E295" s="128"/>
      <c r="F295" s="128"/>
      <c r="G295" s="128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8"/>
      <c r="T295" s="128"/>
      <c r="U295" s="128"/>
      <c r="V295" s="128"/>
      <c r="W295" s="128"/>
      <c r="X295" s="128"/>
    </row>
    <row r="296" spans="1:24" ht="15" customHeight="1">
      <c r="A296" s="87"/>
      <c r="B296" s="128"/>
      <c r="C296" s="128"/>
      <c r="D296" s="128"/>
      <c r="E296" s="128"/>
      <c r="F296" s="128"/>
      <c r="G296" s="128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8"/>
      <c r="T296" s="128"/>
      <c r="U296" s="128"/>
      <c r="V296" s="128"/>
      <c r="W296" s="128"/>
      <c r="X296" s="128"/>
    </row>
    <row r="297" spans="1:24" ht="15" customHeight="1">
      <c r="A297" s="87"/>
      <c r="B297" s="128"/>
      <c r="C297" s="128"/>
      <c r="D297" s="128"/>
      <c r="E297" s="128"/>
      <c r="F297" s="128"/>
      <c r="G297" s="128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8"/>
      <c r="T297" s="128"/>
      <c r="U297" s="128"/>
      <c r="V297" s="128"/>
      <c r="W297" s="128"/>
      <c r="X297" s="128"/>
    </row>
    <row r="298" spans="1:24" ht="15" customHeight="1">
      <c r="A298" s="87"/>
      <c r="B298" s="128"/>
      <c r="C298" s="128"/>
      <c r="D298" s="128"/>
      <c r="E298" s="128"/>
      <c r="F298" s="128"/>
      <c r="G298" s="128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8"/>
      <c r="T298" s="128"/>
      <c r="U298" s="128"/>
      <c r="V298" s="128"/>
      <c r="W298" s="128"/>
      <c r="X298" s="128"/>
    </row>
    <row r="299" spans="1:24" ht="15" customHeight="1">
      <c r="A299" s="87"/>
      <c r="B299" s="128"/>
      <c r="C299" s="128"/>
      <c r="D299" s="128"/>
      <c r="E299" s="128"/>
      <c r="F299" s="128"/>
      <c r="G299" s="128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8"/>
      <c r="T299" s="128"/>
      <c r="U299" s="128"/>
      <c r="V299" s="128"/>
      <c r="W299" s="128"/>
      <c r="X299" s="128"/>
    </row>
    <row r="300" spans="1:24" ht="15" customHeight="1">
      <c r="A300" s="87"/>
      <c r="B300" s="128"/>
      <c r="C300" s="128"/>
      <c r="D300" s="128"/>
      <c r="E300" s="128"/>
      <c r="F300" s="128"/>
      <c r="G300" s="128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8"/>
      <c r="T300" s="128"/>
      <c r="U300" s="128"/>
      <c r="V300" s="128"/>
      <c r="W300" s="128"/>
      <c r="X300" s="128"/>
    </row>
    <row r="301" spans="1:24" ht="15" customHeight="1">
      <c r="A301" s="87"/>
      <c r="B301" s="128"/>
      <c r="C301" s="128"/>
      <c r="D301" s="128"/>
      <c r="E301" s="128"/>
      <c r="F301" s="128"/>
      <c r="G301" s="128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8"/>
      <c r="T301" s="128"/>
      <c r="U301" s="128"/>
      <c r="V301" s="128"/>
      <c r="W301" s="128"/>
      <c r="X301" s="128"/>
    </row>
    <row r="302" spans="1:24" ht="15" customHeight="1">
      <c r="A302" s="87"/>
      <c r="B302" s="128"/>
      <c r="C302" s="128"/>
      <c r="D302" s="128"/>
      <c r="E302" s="128"/>
      <c r="F302" s="128"/>
      <c r="G302" s="128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8"/>
      <c r="T302" s="128"/>
      <c r="U302" s="128"/>
      <c r="V302" s="128"/>
      <c r="W302" s="128"/>
      <c r="X302" s="128"/>
    </row>
    <row r="303" spans="1:24" ht="15" customHeight="1">
      <c r="A303" s="87"/>
      <c r="B303" s="128"/>
      <c r="C303" s="128"/>
      <c r="D303" s="128"/>
      <c r="E303" s="128"/>
      <c r="F303" s="128"/>
      <c r="G303" s="128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8"/>
      <c r="T303" s="128"/>
      <c r="U303" s="128"/>
      <c r="V303" s="128"/>
      <c r="W303" s="128"/>
      <c r="X303" s="128"/>
    </row>
    <row r="304" spans="1:24" ht="15" customHeight="1">
      <c r="A304" s="87"/>
      <c r="B304" s="128"/>
      <c r="C304" s="128"/>
      <c r="D304" s="128"/>
      <c r="E304" s="128"/>
      <c r="F304" s="128"/>
      <c r="G304" s="128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8"/>
      <c r="T304" s="128"/>
      <c r="U304" s="128"/>
      <c r="V304" s="128"/>
      <c r="W304" s="128"/>
      <c r="X304" s="128"/>
    </row>
    <row r="305" spans="1:24" ht="15" customHeight="1">
      <c r="A305" s="87"/>
      <c r="B305" s="128"/>
      <c r="C305" s="128"/>
      <c r="D305" s="128"/>
      <c r="E305" s="128"/>
      <c r="F305" s="128"/>
      <c r="G305" s="128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8"/>
      <c r="T305" s="128"/>
      <c r="U305" s="128"/>
      <c r="V305" s="128"/>
      <c r="W305" s="128"/>
      <c r="X305" s="128"/>
    </row>
    <row r="306" spans="1:24" ht="15" customHeight="1">
      <c r="A306" s="87"/>
      <c r="B306" s="128"/>
      <c r="C306" s="128"/>
      <c r="D306" s="128"/>
      <c r="E306" s="128"/>
      <c r="F306" s="128"/>
      <c r="G306" s="128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8"/>
      <c r="T306" s="128"/>
      <c r="U306" s="128"/>
      <c r="V306" s="128"/>
      <c r="W306" s="128"/>
      <c r="X306" s="128"/>
    </row>
    <row r="307" spans="1:24" ht="15" customHeight="1">
      <c r="A307" s="87"/>
      <c r="B307" s="128"/>
      <c r="C307" s="128"/>
      <c r="D307" s="128"/>
      <c r="E307" s="128"/>
      <c r="F307" s="128"/>
      <c r="G307" s="128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8"/>
      <c r="T307" s="128"/>
      <c r="U307" s="128"/>
      <c r="V307" s="128"/>
      <c r="W307" s="128"/>
      <c r="X307" s="128"/>
    </row>
    <row r="308" spans="1:24" ht="15" customHeight="1">
      <c r="A308" s="87"/>
      <c r="B308" s="128"/>
      <c r="C308" s="128"/>
      <c r="D308" s="128"/>
      <c r="E308" s="128"/>
      <c r="F308" s="128"/>
      <c r="G308" s="128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8"/>
      <c r="T308" s="128"/>
      <c r="U308" s="128"/>
      <c r="V308" s="128"/>
      <c r="W308" s="128"/>
      <c r="X308" s="128"/>
    </row>
    <row r="309" spans="1:24" ht="15" customHeight="1">
      <c r="A309" s="87"/>
      <c r="B309" s="128"/>
      <c r="C309" s="128"/>
      <c r="D309" s="128"/>
      <c r="E309" s="128"/>
      <c r="F309" s="128"/>
      <c r="G309" s="128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8"/>
      <c r="T309" s="128"/>
      <c r="U309" s="128"/>
      <c r="V309" s="128"/>
      <c r="W309" s="128"/>
      <c r="X309" s="128"/>
    </row>
    <row r="310" spans="1:24" ht="15" customHeight="1">
      <c r="A310" s="87"/>
      <c r="B310" s="128"/>
      <c r="C310" s="128"/>
      <c r="D310" s="128"/>
      <c r="E310" s="128"/>
      <c r="F310" s="128"/>
      <c r="G310" s="128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8"/>
      <c r="T310" s="128"/>
      <c r="U310" s="128"/>
      <c r="V310" s="128"/>
      <c r="W310" s="128"/>
      <c r="X310" s="128"/>
    </row>
    <row r="311" spans="1:24" ht="15" customHeight="1">
      <c r="A311" s="87"/>
      <c r="B311" s="128"/>
      <c r="C311" s="128"/>
      <c r="D311" s="128"/>
      <c r="E311" s="128"/>
      <c r="F311" s="128"/>
      <c r="G311" s="128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8"/>
      <c r="T311" s="128"/>
      <c r="U311" s="128"/>
      <c r="V311" s="128"/>
      <c r="W311" s="128"/>
      <c r="X311" s="128"/>
    </row>
    <row r="312" spans="1:24" ht="15" customHeight="1">
      <c r="A312" s="87"/>
      <c r="B312" s="128"/>
      <c r="C312" s="128"/>
      <c r="D312" s="128"/>
      <c r="E312" s="128"/>
      <c r="F312" s="128"/>
      <c r="G312" s="128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8"/>
      <c r="T312" s="128"/>
      <c r="U312" s="128"/>
      <c r="V312" s="128"/>
      <c r="W312" s="128"/>
      <c r="X312" s="128"/>
    </row>
    <row r="313" spans="1:24" ht="15" customHeight="1">
      <c r="A313" s="87"/>
      <c r="B313" s="128"/>
      <c r="C313" s="128"/>
      <c r="D313" s="128"/>
      <c r="E313" s="128"/>
      <c r="F313" s="128"/>
      <c r="G313" s="128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8"/>
      <c r="T313" s="128"/>
      <c r="U313" s="128"/>
      <c r="V313" s="128"/>
      <c r="W313" s="128"/>
      <c r="X313" s="128"/>
    </row>
    <row r="314" spans="1:24" ht="15" customHeight="1">
      <c r="A314" s="87"/>
      <c r="B314" s="128"/>
      <c r="C314" s="128"/>
      <c r="D314" s="128"/>
      <c r="E314" s="128"/>
      <c r="F314" s="128"/>
      <c r="G314" s="128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8"/>
      <c r="T314" s="128"/>
      <c r="U314" s="128"/>
      <c r="V314" s="128"/>
      <c r="W314" s="128"/>
      <c r="X314" s="128"/>
    </row>
    <row r="315" spans="1:24" ht="15" customHeight="1">
      <c r="A315" s="87"/>
      <c r="B315" s="128"/>
      <c r="C315" s="128"/>
      <c r="D315" s="128"/>
      <c r="E315" s="128"/>
      <c r="F315" s="128"/>
      <c r="G315" s="128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8"/>
      <c r="T315" s="128"/>
      <c r="U315" s="128"/>
      <c r="V315" s="128"/>
      <c r="W315" s="128"/>
      <c r="X315" s="128"/>
    </row>
    <row r="316" spans="1:24" ht="15" customHeight="1">
      <c r="A316" s="87"/>
      <c r="B316" s="128"/>
      <c r="C316" s="128"/>
      <c r="D316" s="128"/>
      <c r="E316" s="128"/>
      <c r="F316" s="128"/>
      <c r="G316" s="128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8"/>
      <c r="T316" s="128"/>
      <c r="U316" s="128"/>
      <c r="V316" s="128"/>
      <c r="W316" s="128"/>
      <c r="X316" s="128"/>
    </row>
    <row r="317" spans="1:24" ht="15" customHeight="1">
      <c r="A317" s="87"/>
      <c r="B317" s="128"/>
      <c r="C317" s="128"/>
      <c r="D317" s="128"/>
      <c r="E317" s="128"/>
      <c r="F317" s="128"/>
      <c r="G317" s="128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8"/>
      <c r="T317" s="128"/>
      <c r="U317" s="128"/>
      <c r="V317" s="128"/>
      <c r="W317" s="128"/>
      <c r="X317" s="128"/>
    </row>
    <row r="318" spans="1:24" ht="15" customHeight="1">
      <c r="A318" s="87"/>
      <c r="B318" s="128"/>
      <c r="C318" s="128"/>
      <c r="D318" s="128"/>
      <c r="E318" s="128"/>
      <c r="F318" s="128"/>
      <c r="G318" s="128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8"/>
      <c r="T318" s="128"/>
      <c r="U318" s="128"/>
      <c r="V318" s="128"/>
      <c r="W318" s="128"/>
      <c r="X318" s="128"/>
    </row>
    <row r="319" spans="1:24" ht="15" customHeight="1">
      <c r="A319" s="87"/>
      <c r="B319" s="128"/>
      <c r="C319" s="128"/>
      <c r="D319" s="128"/>
      <c r="E319" s="128"/>
      <c r="F319" s="128"/>
      <c r="G319" s="128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8"/>
      <c r="T319" s="128"/>
      <c r="U319" s="128"/>
      <c r="V319" s="128"/>
      <c r="W319" s="128"/>
      <c r="X319" s="128"/>
    </row>
    <row r="320" spans="1:24" ht="15" customHeight="1">
      <c r="A320" s="87"/>
      <c r="B320" s="128"/>
      <c r="C320" s="128"/>
      <c r="D320" s="128"/>
      <c r="E320" s="128"/>
      <c r="F320" s="128"/>
      <c r="G320" s="128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8"/>
      <c r="T320" s="128"/>
      <c r="U320" s="128"/>
      <c r="V320" s="128"/>
      <c r="W320" s="128"/>
      <c r="X320" s="128"/>
    </row>
    <row r="321" spans="1:24" ht="15" customHeight="1">
      <c r="A321" s="87"/>
      <c r="B321" s="128"/>
      <c r="C321" s="128"/>
      <c r="D321" s="128"/>
      <c r="E321" s="128"/>
      <c r="F321" s="128"/>
      <c r="G321" s="128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8"/>
      <c r="T321" s="128"/>
      <c r="U321" s="128"/>
      <c r="V321" s="128"/>
      <c r="W321" s="128"/>
      <c r="X321" s="128"/>
    </row>
    <row r="322" spans="1:24" ht="15" customHeight="1">
      <c r="A322" s="87"/>
      <c r="B322" s="128"/>
      <c r="C322" s="128"/>
      <c r="D322" s="128"/>
      <c r="E322" s="128"/>
      <c r="F322" s="128"/>
      <c r="G322" s="128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8"/>
      <c r="T322" s="128"/>
      <c r="U322" s="128"/>
      <c r="V322" s="128"/>
      <c r="W322" s="128"/>
      <c r="X322" s="128"/>
    </row>
    <row r="323" spans="1:24" ht="15" customHeight="1">
      <c r="A323" s="87"/>
      <c r="B323" s="128"/>
      <c r="C323" s="128"/>
      <c r="D323" s="128"/>
      <c r="E323" s="128"/>
      <c r="F323" s="128"/>
      <c r="G323" s="128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8"/>
      <c r="T323" s="128"/>
      <c r="U323" s="128"/>
      <c r="V323" s="128"/>
      <c r="W323" s="128"/>
      <c r="X323" s="128"/>
    </row>
    <row r="324" spans="1:24" ht="15" customHeight="1">
      <c r="A324" s="87"/>
      <c r="B324" s="128"/>
      <c r="C324" s="128"/>
      <c r="D324" s="128"/>
      <c r="E324" s="128"/>
      <c r="F324" s="128"/>
      <c r="G324" s="128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8"/>
      <c r="T324" s="128"/>
      <c r="U324" s="128"/>
      <c r="V324" s="128"/>
      <c r="W324" s="128"/>
      <c r="X324" s="128"/>
    </row>
    <row r="325" spans="1:24" ht="15" customHeight="1">
      <c r="A325" s="87"/>
      <c r="B325" s="128"/>
      <c r="C325" s="128"/>
      <c r="D325" s="128"/>
      <c r="E325" s="128"/>
      <c r="F325" s="128"/>
      <c r="G325" s="128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8"/>
      <c r="T325" s="128"/>
      <c r="U325" s="128"/>
      <c r="V325" s="128"/>
      <c r="W325" s="128"/>
      <c r="X325" s="128"/>
    </row>
    <row r="326" spans="1:24" ht="15" customHeight="1">
      <c r="A326" s="87"/>
      <c r="B326" s="128"/>
      <c r="C326" s="128"/>
      <c r="D326" s="128"/>
      <c r="E326" s="128"/>
      <c r="F326" s="128"/>
      <c r="G326" s="128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8"/>
      <c r="T326" s="128"/>
      <c r="U326" s="128"/>
      <c r="V326" s="128"/>
      <c r="W326" s="128"/>
      <c r="X326" s="128"/>
    </row>
    <row r="327" spans="1:24" ht="15" customHeight="1">
      <c r="A327" s="87"/>
      <c r="B327" s="128"/>
      <c r="C327" s="128"/>
      <c r="D327" s="128"/>
      <c r="E327" s="128"/>
      <c r="F327" s="128"/>
      <c r="G327" s="128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8"/>
      <c r="T327" s="128"/>
      <c r="U327" s="128"/>
      <c r="V327" s="128"/>
      <c r="W327" s="128"/>
      <c r="X327" s="128"/>
    </row>
    <row r="328" spans="1:24" ht="15" customHeight="1">
      <c r="A328" s="87"/>
      <c r="B328" s="128"/>
      <c r="C328" s="128"/>
      <c r="D328" s="128"/>
      <c r="E328" s="128"/>
      <c r="F328" s="128"/>
      <c r="G328" s="128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8"/>
      <c r="T328" s="128"/>
      <c r="U328" s="128"/>
      <c r="V328" s="128"/>
      <c r="W328" s="128"/>
      <c r="X328" s="128"/>
    </row>
    <row r="329" spans="1:24" ht="15" customHeight="1">
      <c r="A329" s="87"/>
      <c r="B329" s="128"/>
      <c r="C329" s="128"/>
      <c r="D329" s="128"/>
      <c r="E329" s="128"/>
      <c r="F329" s="128"/>
      <c r="G329" s="128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8"/>
      <c r="T329" s="128"/>
      <c r="U329" s="128"/>
      <c r="V329" s="128"/>
      <c r="W329" s="128"/>
      <c r="X329" s="128"/>
    </row>
    <row r="330" spans="1:24" ht="15" customHeight="1">
      <c r="A330" s="87"/>
      <c r="B330" s="128"/>
      <c r="C330" s="128"/>
      <c r="D330" s="128"/>
      <c r="E330" s="128"/>
      <c r="F330" s="128"/>
      <c r="G330" s="128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8"/>
      <c r="T330" s="128"/>
      <c r="U330" s="128"/>
      <c r="V330" s="128"/>
      <c r="W330" s="128"/>
      <c r="X330" s="128"/>
    </row>
    <row r="331" spans="1:24" ht="15" customHeight="1">
      <c r="A331" s="87"/>
      <c r="B331" s="128"/>
      <c r="C331" s="128"/>
      <c r="D331" s="128"/>
      <c r="E331" s="128"/>
      <c r="F331" s="128"/>
      <c r="G331" s="128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8"/>
      <c r="T331" s="128"/>
      <c r="U331" s="128"/>
      <c r="V331" s="128"/>
      <c r="W331" s="128"/>
      <c r="X331" s="128"/>
    </row>
    <row r="332" spans="1:24" ht="15" customHeight="1">
      <c r="A332" s="87"/>
      <c r="B332" s="128"/>
      <c r="C332" s="128"/>
      <c r="D332" s="128"/>
      <c r="E332" s="128"/>
      <c r="F332" s="128"/>
      <c r="G332" s="128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8"/>
      <c r="T332" s="128"/>
      <c r="U332" s="128"/>
      <c r="V332" s="128"/>
      <c r="W332" s="128"/>
      <c r="X332" s="128"/>
    </row>
    <row r="333" spans="1:24" ht="15" customHeight="1">
      <c r="A333" s="87"/>
      <c r="B333" s="128"/>
      <c r="C333" s="128"/>
      <c r="D333" s="128"/>
      <c r="E333" s="128"/>
      <c r="F333" s="128"/>
      <c r="G333" s="128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8"/>
      <c r="T333" s="128"/>
      <c r="U333" s="128"/>
      <c r="V333" s="128"/>
      <c r="W333" s="128"/>
      <c r="X333" s="128"/>
    </row>
    <row r="334" spans="1:24" ht="15" customHeight="1">
      <c r="A334" s="87"/>
      <c r="B334" s="128"/>
      <c r="C334" s="128"/>
      <c r="D334" s="128"/>
      <c r="E334" s="128"/>
      <c r="F334" s="128"/>
      <c r="G334" s="128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8"/>
      <c r="T334" s="128"/>
      <c r="U334" s="128"/>
      <c r="V334" s="128"/>
      <c r="W334" s="128"/>
      <c r="X334" s="128"/>
    </row>
    <row r="335" spans="1:24" ht="15" customHeight="1">
      <c r="A335" s="87"/>
      <c r="B335" s="128"/>
      <c r="C335" s="128"/>
      <c r="D335" s="128"/>
      <c r="E335" s="128"/>
      <c r="F335" s="128"/>
      <c r="G335" s="128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8"/>
      <c r="T335" s="128"/>
      <c r="U335" s="128"/>
      <c r="V335" s="128"/>
      <c r="W335" s="128"/>
      <c r="X335" s="128"/>
    </row>
    <row r="336" spans="1:24" ht="15" customHeight="1">
      <c r="A336" s="87"/>
      <c r="B336" s="128"/>
      <c r="C336" s="128"/>
      <c r="D336" s="128"/>
      <c r="E336" s="128"/>
      <c r="F336" s="128"/>
      <c r="G336" s="128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8"/>
      <c r="T336" s="128"/>
      <c r="U336" s="128"/>
      <c r="V336" s="128"/>
      <c r="W336" s="128"/>
      <c r="X336" s="128"/>
    </row>
    <row r="337" spans="1:24" ht="15" customHeight="1">
      <c r="A337" s="87"/>
      <c r="B337" s="128"/>
      <c r="C337" s="128"/>
      <c r="D337" s="128"/>
      <c r="E337" s="128"/>
      <c r="F337" s="128"/>
      <c r="G337" s="128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8"/>
      <c r="T337" s="128"/>
      <c r="U337" s="128"/>
      <c r="V337" s="128"/>
      <c r="W337" s="128"/>
      <c r="X337" s="128"/>
    </row>
    <row r="338" spans="1:24" ht="15" customHeight="1">
      <c r="A338" s="87"/>
      <c r="B338" s="128"/>
      <c r="C338" s="128"/>
      <c r="D338" s="128"/>
      <c r="E338" s="128"/>
      <c r="F338" s="128"/>
      <c r="G338" s="128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8"/>
      <c r="T338" s="128"/>
      <c r="U338" s="128"/>
      <c r="V338" s="128"/>
      <c r="W338" s="128"/>
      <c r="X338" s="128"/>
    </row>
    <row r="339" spans="1:24" ht="15" customHeight="1">
      <c r="A339" s="87"/>
      <c r="B339" s="128"/>
      <c r="C339" s="128"/>
      <c r="D339" s="128"/>
      <c r="E339" s="128"/>
      <c r="F339" s="128"/>
      <c r="G339" s="128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8"/>
      <c r="T339" s="128"/>
      <c r="U339" s="128"/>
      <c r="V339" s="128"/>
      <c r="W339" s="128"/>
      <c r="X339" s="128"/>
    </row>
    <row r="340" spans="1:24" ht="15" customHeight="1">
      <c r="A340" s="87"/>
      <c r="B340" s="128"/>
      <c r="C340" s="128"/>
      <c r="D340" s="128"/>
      <c r="E340" s="128"/>
      <c r="F340" s="128"/>
      <c r="G340" s="128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8"/>
      <c r="T340" s="128"/>
      <c r="U340" s="128"/>
      <c r="V340" s="128"/>
      <c r="W340" s="128"/>
      <c r="X340" s="128"/>
    </row>
    <row r="341" spans="1:24" ht="15" customHeight="1">
      <c r="A341" s="87"/>
      <c r="B341" s="128"/>
      <c r="C341" s="128"/>
      <c r="D341" s="128"/>
      <c r="E341" s="128"/>
      <c r="F341" s="128"/>
      <c r="G341" s="128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8"/>
      <c r="T341" s="128"/>
      <c r="U341" s="128"/>
      <c r="V341" s="128"/>
      <c r="W341" s="128"/>
      <c r="X341" s="128"/>
    </row>
    <row r="342" spans="1:24" ht="15" customHeight="1">
      <c r="A342" s="87"/>
      <c r="B342" s="128"/>
      <c r="C342" s="128"/>
      <c r="D342" s="128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8"/>
      <c r="T342" s="128"/>
      <c r="U342" s="128"/>
      <c r="V342" s="128"/>
      <c r="W342" s="128"/>
      <c r="X342" s="128"/>
    </row>
    <row r="343" spans="1:24" ht="15" customHeight="1">
      <c r="A343" s="87"/>
      <c r="B343" s="128"/>
      <c r="C343" s="128"/>
      <c r="D343" s="128"/>
      <c r="E343" s="128"/>
      <c r="F343" s="128"/>
      <c r="G343" s="128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8"/>
      <c r="T343" s="128"/>
      <c r="U343" s="128"/>
      <c r="V343" s="128"/>
      <c r="W343" s="128"/>
      <c r="X343" s="128"/>
    </row>
    <row r="344" spans="1:24" ht="15" customHeight="1">
      <c r="A344" s="87"/>
      <c r="B344" s="128"/>
      <c r="C344" s="128"/>
      <c r="D344" s="128"/>
      <c r="E344" s="128"/>
      <c r="F344" s="128"/>
      <c r="G344" s="128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8"/>
      <c r="T344" s="128"/>
      <c r="U344" s="128"/>
      <c r="V344" s="128"/>
      <c r="W344" s="128"/>
      <c r="X344" s="128"/>
    </row>
    <row r="345" spans="1:24" ht="15" customHeight="1">
      <c r="A345" s="87"/>
      <c r="B345" s="128"/>
      <c r="C345" s="128"/>
      <c r="D345" s="128"/>
      <c r="E345" s="128"/>
      <c r="F345" s="128"/>
      <c r="G345" s="128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8"/>
      <c r="T345" s="128"/>
      <c r="U345" s="128"/>
      <c r="V345" s="128"/>
      <c r="W345" s="128"/>
      <c r="X345" s="128"/>
    </row>
    <row r="346" spans="1:24" ht="15" customHeight="1">
      <c r="A346" s="87"/>
      <c r="B346" s="128"/>
      <c r="C346" s="128"/>
      <c r="D346" s="128"/>
      <c r="E346" s="128"/>
      <c r="F346" s="128"/>
      <c r="G346" s="128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8"/>
      <c r="T346" s="128"/>
      <c r="U346" s="128"/>
      <c r="V346" s="128"/>
      <c r="W346" s="128"/>
      <c r="X346" s="128"/>
    </row>
    <row r="347" spans="1:24" ht="15" customHeight="1">
      <c r="A347" s="87"/>
      <c r="B347" s="128"/>
      <c r="C347" s="128"/>
      <c r="D347" s="128"/>
      <c r="E347" s="128"/>
      <c r="F347" s="128"/>
      <c r="G347" s="128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</row>
    <row r="348" spans="1:24" ht="15" customHeight="1">
      <c r="A348" s="87"/>
      <c r="B348" s="128"/>
      <c r="C348" s="128"/>
      <c r="D348" s="128"/>
      <c r="E348" s="128"/>
      <c r="F348" s="128"/>
      <c r="G348" s="128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8"/>
      <c r="T348" s="128"/>
      <c r="U348" s="128"/>
      <c r="V348" s="128"/>
      <c r="W348" s="128"/>
      <c r="X348" s="128"/>
    </row>
    <row r="349" spans="1:24" ht="15" customHeight="1">
      <c r="A349" s="87"/>
      <c r="B349" s="128"/>
      <c r="C349" s="128"/>
      <c r="D349" s="128"/>
      <c r="E349" s="128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</row>
    <row r="350" spans="1:24" ht="15" customHeight="1">
      <c r="A350" s="87"/>
      <c r="B350" s="128"/>
      <c r="C350" s="128"/>
      <c r="D350" s="128"/>
      <c r="E350" s="128"/>
      <c r="F350" s="128"/>
      <c r="G350" s="128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8"/>
      <c r="T350" s="128"/>
      <c r="U350" s="128"/>
      <c r="V350" s="128"/>
      <c r="W350" s="128"/>
      <c r="X350" s="128"/>
    </row>
    <row r="351" spans="1:24" ht="15" customHeight="1">
      <c r="A351" s="87"/>
      <c r="B351" s="128"/>
      <c r="C351" s="128"/>
      <c r="D351" s="128"/>
      <c r="E351" s="128"/>
      <c r="F351" s="128"/>
      <c r="G351" s="128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8"/>
      <c r="T351" s="128"/>
      <c r="U351" s="128"/>
      <c r="V351" s="128"/>
      <c r="W351" s="128"/>
      <c r="X351" s="128"/>
    </row>
    <row r="352" spans="1:24" ht="15" customHeight="1">
      <c r="A352" s="87"/>
      <c r="B352" s="128"/>
      <c r="C352" s="128"/>
      <c r="D352" s="128"/>
      <c r="E352" s="128"/>
      <c r="F352" s="128"/>
      <c r="G352" s="128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8"/>
      <c r="T352" s="128"/>
      <c r="U352" s="128"/>
      <c r="V352" s="128"/>
      <c r="W352" s="128"/>
      <c r="X352" s="128"/>
    </row>
    <row r="353" spans="1:24" ht="15" customHeight="1">
      <c r="A353" s="87"/>
      <c r="B353" s="128"/>
      <c r="C353" s="128"/>
      <c r="D353" s="128"/>
      <c r="E353" s="128"/>
      <c r="F353" s="128"/>
      <c r="G353" s="128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8"/>
      <c r="T353" s="128"/>
      <c r="U353" s="128"/>
      <c r="V353" s="128"/>
      <c r="W353" s="128"/>
      <c r="X353" s="128"/>
    </row>
    <row r="354" spans="1:24" ht="15" customHeight="1">
      <c r="A354" s="87"/>
      <c r="B354" s="128"/>
      <c r="C354" s="128"/>
      <c r="D354" s="128"/>
      <c r="E354" s="128"/>
      <c r="F354" s="128"/>
      <c r="G354" s="128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8"/>
      <c r="T354" s="128"/>
      <c r="U354" s="128"/>
      <c r="V354" s="128"/>
      <c r="W354" s="128"/>
      <c r="X354" s="128"/>
    </row>
    <row r="355" spans="1:24" ht="15" customHeight="1">
      <c r="A355" s="87"/>
      <c r="B355" s="128"/>
      <c r="C355" s="128"/>
      <c r="D355" s="128"/>
      <c r="E355" s="128"/>
      <c r="F355" s="128"/>
      <c r="G355" s="128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8"/>
      <c r="T355" s="128"/>
      <c r="U355" s="128"/>
      <c r="V355" s="128"/>
      <c r="W355" s="128"/>
      <c r="X355" s="128"/>
    </row>
    <row r="356" spans="1:24" ht="15" customHeight="1">
      <c r="A356" s="87"/>
      <c r="B356" s="128"/>
      <c r="C356" s="128"/>
      <c r="D356" s="128"/>
      <c r="E356" s="128"/>
      <c r="F356" s="128"/>
      <c r="G356" s="128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8"/>
      <c r="T356" s="128"/>
      <c r="U356" s="128"/>
      <c r="V356" s="128"/>
      <c r="W356" s="128"/>
      <c r="X356" s="128"/>
    </row>
    <row r="357" spans="1:24" ht="15" customHeight="1">
      <c r="A357" s="87"/>
      <c r="B357" s="128"/>
      <c r="C357" s="128"/>
      <c r="D357" s="128"/>
      <c r="E357" s="128"/>
      <c r="F357" s="128"/>
      <c r="G357" s="128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8"/>
      <c r="T357" s="128"/>
      <c r="U357" s="128"/>
      <c r="V357" s="128"/>
      <c r="W357" s="128"/>
      <c r="X357" s="128"/>
    </row>
    <row r="358" spans="1:24" ht="15" customHeight="1">
      <c r="A358" s="87"/>
      <c r="B358" s="128"/>
      <c r="C358" s="128"/>
      <c r="D358" s="128"/>
      <c r="E358" s="128"/>
      <c r="F358" s="128"/>
      <c r="G358" s="128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8"/>
      <c r="T358" s="128"/>
      <c r="U358" s="128"/>
      <c r="V358" s="128"/>
      <c r="W358" s="128"/>
      <c r="X358" s="128"/>
    </row>
    <row r="359" spans="1:24" ht="15" customHeight="1">
      <c r="A359" s="87"/>
      <c r="B359" s="128"/>
      <c r="C359" s="128"/>
      <c r="D359" s="128"/>
      <c r="E359" s="128"/>
      <c r="F359" s="128"/>
      <c r="G359" s="128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8"/>
      <c r="T359" s="128"/>
      <c r="U359" s="128"/>
      <c r="V359" s="128"/>
      <c r="W359" s="128"/>
      <c r="X359" s="128"/>
    </row>
    <row r="360" spans="1:24" ht="15" customHeight="1">
      <c r="A360" s="87"/>
      <c r="B360" s="128"/>
      <c r="C360" s="128"/>
      <c r="D360" s="128"/>
      <c r="E360" s="128"/>
      <c r="F360" s="128"/>
      <c r="G360" s="128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8"/>
      <c r="T360" s="128"/>
      <c r="U360" s="128"/>
      <c r="V360" s="128"/>
      <c r="W360" s="128"/>
      <c r="X360" s="128"/>
    </row>
    <row r="361" spans="1:24" ht="15" customHeight="1">
      <c r="A361" s="87"/>
      <c r="B361" s="128"/>
      <c r="C361" s="128"/>
      <c r="D361" s="128"/>
      <c r="E361" s="128"/>
      <c r="F361" s="128"/>
      <c r="G361" s="128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8"/>
      <c r="T361" s="128"/>
      <c r="U361" s="128"/>
      <c r="V361" s="128"/>
      <c r="W361" s="128"/>
      <c r="X361" s="128"/>
    </row>
    <row r="362" spans="1:24" ht="15" customHeight="1">
      <c r="A362" s="87"/>
      <c r="B362" s="128"/>
      <c r="C362" s="128"/>
      <c r="D362" s="128"/>
      <c r="E362" s="128"/>
      <c r="F362" s="128"/>
      <c r="G362" s="128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8"/>
      <c r="T362" s="128"/>
      <c r="U362" s="128"/>
      <c r="V362" s="128"/>
      <c r="W362" s="128"/>
      <c r="X362" s="128"/>
    </row>
    <row r="363" spans="1:24" ht="15" customHeight="1">
      <c r="A363" s="87"/>
      <c r="B363" s="128"/>
      <c r="C363" s="128"/>
      <c r="D363" s="128"/>
      <c r="E363" s="128"/>
      <c r="F363" s="128"/>
      <c r="G363" s="128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/>
    </row>
    <row r="364" spans="1:24" ht="15" customHeight="1">
      <c r="A364" s="87"/>
      <c r="B364" s="128"/>
      <c r="C364" s="128"/>
      <c r="D364" s="128"/>
      <c r="E364" s="128"/>
      <c r="F364" s="128"/>
      <c r="G364" s="128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8"/>
      <c r="T364" s="128"/>
      <c r="U364" s="128"/>
      <c r="V364" s="128"/>
      <c r="W364" s="128"/>
      <c r="X364" s="128"/>
    </row>
    <row r="365" spans="1:24" ht="15" customHeight="1">
      <c r="A365" s="87"/>
      <c r="B365" s="128"/>
      <c r="C365" s="128"/>
      <c r="D365" s="128"/>
      <c r="E365" s="128"/>
      <c r="F365" s="128"/>
      <c r="G365" s="128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</row>
    <row r="366" spans="1:24" ht="15" customHeight="1">
      <c r="A366" s="87"/>
      <c r="B366" s="128"/>
      <c r="C366" s="128"/>
      <c r="D366" s="128"/>
      <c r="E366" s="128"/>
      <c r="F366" s="128"/>
      <c r="G366" s="128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8"/>
      <c r="T366" s="128"/>
      <c r="U366" s="128"/>
      <c r="V366" s="128"/>
      <c r="W366" s="128"/>
      <c r="X366" s="128"/>
    </row>
    <row r="367" spans="1:24" ht="15" customHeight="1">
      <c r="A367" s="87"/>
      <c r="B367" s="128"/>
      <c r="C367" s="128"/>
      <c r="D367" s="128"/>
      <c r="E367" s="128"/>
      <c r="F367" s="128"/>
      <c r="G367" s="128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8"/>
      <c r="T367" s="128"/>
      <c r="U367" s="128"/>
      <c r="V367" s="128"/>
      <c r="W367" s="128"/>
      <c r="X367" s="128"/>
    </row>
    <row r="368" spans="1:24" ht="15" customHeight="1">
      <c r="A368" s="87"/>
      <c r="B368" s="128"/>
      <c r="C368" s="128"/>
      <c r="D368" s="128"/>
      <c r="E368" s="128"/>
      <c r="F368" s="128"/>
      <c r="G368" s="128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8"/>
      <c r="T368" s="128"/>
      <c r="U368" s="128"/>
      <c r="V368" s="128"/>
      <c r="W368" s="128"/>
      <c r="X368" s="128"/>
    </row>
    <row r="369" spans="1:24" ht="15" customHeight="1">
      <c r="A369" s="87"/>
      <c r="B369" s="128"/>
      <c r="C369" s="128"/>
      <c r="D369" s="128"/>
      <c r="E369" s="128"/>
      <c r="F369" s="128"/>
      <c r="G369" s="128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8"/>
      <c r="T369" s="128"/>
      <c r="U369" s="128"/>
      <c r="V369" s="128"/>
      <c r="W369" s="128"/>
      <c r="X369" s="128"/>
    </row>
    <row r="370" spans="1:24" ht="15" customHeight="1">
      <c r="A370" s="87"/>
      <c r="B370" s="128"/>
      <c r="C370" s="128"/>
      <c r="D370" s="128"/>
      <c r="E370" s="128"/>
      <c r="F370" s="128"/>
      <c r="G370" s="128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8"/>
      <c r="T370" s="128"/>
      <c r="U370" s="128"/>
      <c r="V370" s="128"/>
      <c r="W370" s="128"/>
      <c r="X370" s="128"/>
    </row>
    <row r="371" spans="1:24" ht="15" customHeight="1">
      <c r="A371" s="87"/>
      <c r="B371" s="128"/>
      <c r="C371" s="128"/>
      <c r="D371" s="128"/>
      <c r="E371" s="128"/>
      <c r="F371" s="128"/>
      <c r="G371" s="128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8"/>
      <c r="T371" s="128"/>
      <c r="U371" s="128"/>
      <c r="V371" s="128"/>
      <c r="W371" s="128"/>
      <c r="X371" s="128"/>
    </row>
    <row r="372" spans="1:24" ht="15" customHeight="1">
      <c r="A372" s="87"/>
      <c r="B372" s="128"/>
      <c r="C372" s="128"/>
      <c r="D372" s="128"/>
      <c r="E372" s="128"/>
      <c r="F372" s="128"/>
      <c r="G372" s="128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8"/>
      <c r="T372" s="128"/>
      <c r="U372" s="128"/>
      <c r="V372" s="128"/>
      <c r="W372" s="128"/>
      <c r="X372" s="128"/>
    </row>
    <row r="373" spans="1:24" ht="15" customHeight="1">
      <c r="A373" s="87"/>
      <c r="B373" s="128"/>
      <c r="C373" s="128"/>
      <c r="D373" s="128"/>
      <c r="E373" s="128"/>
      <c r="F373" s="128"/>
      <c r="G373" s="128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8"/>
      <c r="T373" s="128"/>
      <c r="U373" s="128"/>
      <c r="V373" s="128"/>
      <c r="W373" s="128"/>
      <c r="X373" s="128"/>
    </row>
    <row r="374" spans="1:24" ht="15" customHeight="1">
      <c r="A374" s="87"/>
      <c r="B374" s="128"/>
      <c r="C374" s="128"/>
      <c r="D374" s="128"/>
      <c r="E374" s="128"/>
      <c r="F374" s="128"/>
      <c r="G374" s="128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8"/>
      <c r="T374" s="128"/>
      <c r="U374" s="128"/>
      <c r="V374" s="128"/>
      <c r="W374" s="128"/>
      <c r="X374" s="128"/>
    </row>
    <row r="375" spans="1:24" ht="15" customHeight="1">
      <c r="A375" s="87"/>
      <c r="B375" s="128"/>
      <c r="C375" s="128"/>
      <c r="D375" s="128"/>
      <c r="E375" s="128"/>
      <c r="F375" s="128"/>
      <c r="G375" s="128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8"/>
      <c r="T375" s="128"/>
      <c r="U375" s="128"/>
      <c r="V375" s="128"/>
      <c r="W375" s="128"/>
      <c r="X375" s="128"/>
    </row>
    <row r="376" spans="1:24" ht="15" customHeight="1">
      <c r="A376" s="87"/>
      <c r="B376" s="128"/>
      <c r="C376" s="128"/>
      <c r="D376" s="128"/>
      <c r="E376" s="128"/>
      <c r="F376" s="128"/>
      <c r="G376" s="128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8"/>
      <c r="T376" s="128"/>
      <c r="U376" s="128"/>
      <c r="V376" s="128"/>
      <c r="W376" s="128"/>
      <c r="X376" s="128"/>
    </row>
    <row r="377" spans="1:24" ht="15" customHeight="1">
      <c r="A377" s="87"/>
      <c r="B377" s="128"/>
      <c r="C377" s="128"/>
      <c r="D377" s="128"/>
      <c r="E377" s="128"/>
      <c r="F377" s="128"/>
      <c r="G377" s="128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8"/>
      <c r="T377" s="128"/>
      <c r="U377" s="128"/>
      <c r="V377" s="128"/>
      <c r="W377" s="128"/>
      <c r="X377" s="128"/>
    </row>
    <row r="378" spans="1:24" ht="15" customHeight="1">
      <c r="A378" s="87"/>
      <c r="B378" s="128"/>
      <c r="C378" s="128"/>
      <c r="D378" s="128"/>
      <c r="E378" s="128"/>
      <c r="F378" s="128"/>
      <c r="G378" s="128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8"/>
      <c r="T378" s="128"/>
      <c r="U378" s="128"/>
      <c r="V378" s="128"/>
      <c r="W378" s="128"/>
      <c r="X378" s="128"/>
    </row>
    <row r="379" spans="1:24" ht="15" customHeight="1">
      <c r="A379" s="87"/>
      <c r="B379" s="128"/>
      <c r="C379" s="128"/>
      <c r="D379" s="128"/>
      <c r="E379" s="128"/>
      <c r="F379" s="128"/>
      <c r="G379" s="128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8"/>
      <c r="T379" s="128"/>
      <c r="U379" s="128"/>
      <c r="V379" s="128"/>
      <c r="W379" s="128"/>
      <c r="X379" s="128"/>
    </row>
    <row r="380" spans="1:24" ht="15" customHeight="1">
      <c r="A380" s="87"/>
      <c r="B380" s="128"/>
      <c r="C380" s="128"/>
      <c r="D380" s="128"/>
      <c r="E380" s="128"/>
      <c r="F380" s="128"/>
      <c r="G380" s="128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8"/>
      <c r="T380" s="128"/>
      <c r="U380" s="128"/>
      <c r="V380" s="128"/>
      <c r="W380" s="128"/>
      <c r="X380" s="128"/>
    </row>
    <row r="381" spans="1:24" ht="15" customHeight="1">
      <c r="A381" s="87"/>
      <c r="B381" s="128"/>
      <c r="C381" s="128"/>
      <c r="D381" s="128"/>
      <c r="E381" s="128"/>
      <c r="F381" s="128"/>
      <c r="G381" s="128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8"/>
      <c r="T381" s="128"/>
      <c r="U381" s="128"/>
      <c r="V381" s="128"/>
      <c r="W381" s="128"/>
      <c r="X381" s="128"/>
    </row>
    <row r="382" spans="1:24" ht="15" customHeight="1">
      <c r="A382" s="87"/>
      <c r="B382" s="128"/>
      <c r="C382" s="128"/>
      <c r="D382" s="128"/>
      <c r="E382" s="128"/>
      <c r="F382" s="128"/>
      <c r="G382" s="128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8"/>
      <c r="T382" s="128"/>
      <c r="U382" s="128"/>
      <c r="V382" s="128"/>
      <c r="W382" s="128"/>
      <c r="X382" s="128"/>
    </row>
    <row r="383" spans="1:24" ht="15" customHeight="1">
      <c r="A383" s="87"/>
      <c r="B383" s="128"/>
      <c r="C383" s="128"/>
      <c r="D383" s="128"/>
      <c r="E383" s="128"/>
      <c r="F383" s="128"/>
      <c r="G383" s="128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8"/>
      <c r="T383" s="128"/>
      <c r="U383" s="128"/>
      <c r="V383" s="128"/>
      <c r="W383" s="128"/>
      <c r="X383" s="128"/>
    </row>
    <row r="384" spans="1:24" ht="15" customHeight="1">
      <c r="A384" s="87"/>
      <c r="B384" s="128"/>
      <c r="C384" s="128"/>
      <c r="D384" s="128"/>
      <c r="E384" s="128"/>
      <c r="F384" s="128"/>
      <c r="G384" s="128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</row>
    <row r="385" spans="1:24" ht="15" customHeight="1">
      <c r="A385" s="87"/>
      <c r="B385" s="128"/>
      <c r="C385" s="128"/>
      <c r="D385" s="128"/>
      <c r="E385" s="128"/>
      <c r="F385" s="128"/>
      <c r="G385" s="128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8"/>
      <c r="T385" s="128"/>
      <c r="U385" s="128"/>
      <c r="V385" s="128"/>
      <c r="W385" s="128"/>
      <c r="X385" s="128"/>
    </row>
    <row r="386" spans="1:24" ht="15" customHeight="1">
      <c r="A386" s="87"/>
      <c r="B386" s="128"/>
      <c r="C386" s="128"/>
      <c r="D386" s="128"/>
      <c r="E386" s="128"/>
      <c r="F386" s="128"/>
      <c r="G386" s="128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8"/>
      <c r="T386" s="128"/>
      <c r="U386" s="128"/>
      <c r="V386" s="128"/>
      <c r="W386" s="128"/>
      <c r="X386" s="128"/>
    </row>
    <row r="387" spans="1:24" ht="15" customHeight="1">
      <c r="A387" s="87"/>
      <c r="B387" s="128"/>
      <c r="C387" s="128"/>
      <c r="D387" s="128"/>
      <c r="E387" s="128"/>
      <c r="F387" s="128"/>
      <c r="G387" s="128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8"/>
      <c r="T387" s="128"/>
      <c r="U387" s="128"/>
      <c r="V387" s="128"/>
      <c r="W387" s="128"/>
      <c r="X387" s="128"/>
    </row>
    <row r="388" spans="1:24" ht="15" customHeight="1">
      <c r="A388" s="87"/>
      <c r="B388" s="128"/>
      <c r="C388" s="128"/>
      <c r="D388" s="128"/>
      <c r="E388" s="128"/>
      <c r="F388" s="128"/>
      <c r="G388" s="128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8"/>
      <c r="T388" s="128"/>
      <c r="U388" s="128"/>
      <c r="V388" s="128"/>
      <c r="W388" s="128"/>
      <c r="X388" s="128"/>
    </row>
    <row r="389" spans="1:24" ht="15" customHeight="1">
      <c r="A389" s="87"/>
      <c r="B389" s="128"/>
      <c r="C389" s="128"/>
      <c r="D389" s="128"/>
      <c r="E389" s="128"/>
      <c r="F389" s="128"/>
      <c r="G389" s="128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8"/>
      <c r="T389" s="128"/>
      <c r="U389" s="128"/>
      <c r="V389" s="128"/>
      <c r="W389" s="128"/>
      <c r="X389" s="128"/>
    </row>
    <row r="390" spans="1:24" ht="15" customHeight="1">
      <c r="A390" s="87"/>
      <c r="B390" s="128"/>
      <c r="C390" s="128"/>
      <c r="D390" s="128"/>
      <c r="E390" s="128"/>
      <c r="F390" s="128"/>
      <c r="G390" s="128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8"/>
      <c r="T390" s="128"/>
      <c r="U390" s="128"/>
      <c r="V390" s="128"/>
      <c r="W390" s="128"/>
      <c r="X390" s="128"/>
    </row>
    <row r="391" spans="1:24" ht="15" customHeight="1">
      <c r="A391" s="87"/>
      <c r="B391" s="128"/>
      <c r="C391" s="128"/>
      <c r="D391" s="128"/>
      <c r="E391" s="128"/>
      <c r="F391" s="128"/>
      <c r="G391" s="128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8"/>
      <c r="T391" s="128"/>
      <c r="U391" s="128"/>
      <c r="V391" s="128"/>
      <c r="W391" s="128"/>
      <c r="X391" s="128"/>
    </row>
    <row r="392" spans="1:24" ht="15" customHeight="1">
      <c r="A392" s="87"/>
      <c r="B392" s="128"/>
      <c r="C392" s="128"/>
      <c r="D392" s="128"/>
      <c r="E392" s="128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8"/>
      <c r="T392" s="128"/>
      <c r="U392" s="128"/>
      <c r="V392" s="128"/>
      <c r="W392" s="128"/>
      <c r="X392" s="128"/>
    </row>
    <row r="393" spans="1:24" ht="15" customHeight="1">
      <c r="A393" s="87"/>
      <c r="B393" s="128"/>
      <c r="C393" s="128"/>
      <c r="D393" s="128"/>
      <c r="E393" s="128"/>
      <c r="F393" s="128"/>
      <c r="G393" s="128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8"/>
      <c r="T393" s="128"/>
      <c r="U393" s="128"/>
      <c r="V393" s="128"/>
      <c r="W393" s="128"/>
      <c r="X393" s="128"/>
    </row>
    <row r="394" spans="1:24" ht="15" customHeight="1">
      <c r="A394" s="87"/>
      <c r="B394" s="128"/>
      <c r="C394" s="128"/>
      <c r="D394" s="128"/>
      <c r="E394" s="128"/>
      <c r="F394" s="128"/>
      <c r="G394" s="128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8"/>
      <c r="T394" s="128"/>
      <c r="U394" s="128"/>
      <c r="V394" s="128"/>
      <c r="W394" s="128"/>
      <c r="X394" s="128"/>
    </row>
    <row r="395" spans="1:24" ht="15" customHeight="1">
      <c r="A395" s="87"/>
      <c r="B395" s="128"/>
      <c r="C395" s="128"/>
      <c r="D395" s="128"/>
      <c r="E395" s="128"/>
      <c r="F395" s="128"/>
      <c r="G395" s="128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8"/>
      <c r="T395" s="128"/>
      <c r="U395" s="128"/>
      <c r="V395" s="128"/>
      <c r="W395" s="128"/>
      <c r="X395" s="128"/>
    </row>
    <row r="396" spans="1:24" ht="15" customHeight="1">
      <c r="A396" s="87"/>
      <c r="B396" s="128"/>
      <c r="C396" s="128"/>
      <c r="D396" s="128"/>
      <c r="E396" s="128"/>
      <c r="F396" s="128"/>
      <c r="G396" s="128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8"/>
      <c r="T396" s="128"/>
      <c r="U396" s="128"/>
      <c r="V396" s="128"/>
      <c r="W396" s="128"/>
      <c r="X396" s="128"/>
    </row>
    <row r="397" spans="1:24" ht="15" customHeight="1">
      <c r="A397" s="87"/>
      <c r="B397" s="128"/>
      <c r="C397" s="128"/>
      <c r="D397" s="128"/>
      <c r="E397" s="128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</row>
    <row r="398" spans="1:24" ht="15" customHeight="1">
      <c r="A398" s="87"/>
      <c r="B398" s="128"/>
      <c r="C398" s="128"/>
      <c r="D398" s="128"/>
      <c r="E398" s="128"/>
      <c r="F398" s="128"/>
      <c r="G398" s="128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8"/>
      <c r="T398" s="128"/>
      <c r="U398" s="128"/>
      <c r="V398" s="128"/>
      <c r="W398" s="128"/>
      <c r="X398" s="128"/>
    </row>
    <row r="399" spans="1:24" ht="15" customHeight="1">
      <c r="A399" s="87"/>
      <c r="B399" s="128"/>
      <c r="C399" s="128"/>
      <c r="D399" s="128"/>
      <c r="E399" s="128"/>
      <c r="F399" s="128"/>
      <c r="G399" s="128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8"/>
      <c r="T399" s="128"/>
      <c r="U399" s="128"/>
      <c r="V399" s="128"/>
      <c r="W399" s="128"/>
      <c r="X399" s="128"/>
    </row>
    <row r="400" spans="1:24" ht="15" customHeight="1">
      <c r="A400" s="87"/>
      <c r="B400" s="128"/>
      <c r="C400" s="128"/>
      <c r="D400" s="128"/>
      <c r="E400" s="128"/>
      <c r="F400" s="128"/>
      <c r="G400" s="128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8"/>
      <c r="T400" s="128"/>
      <c r="U400" s="128"/>
      <c r="V400" s="128"/>
      <c r="W400" s="128"/>
      <c r="X400" s="128"/>
    </row>
    <row r="401" spans="1:24" ht="15" customHeight="1">
      <c r="A401" s="87"/>
      <c r="B401" s="128"/>
      <c r="C401" s="128"/>
      <c r="D401" s="128"/>
      <c r="E401" s="128"/>
      <c r="F401" s="128"/>
      <c r="G401" s="128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8"/>
      <c r="T401" s="128"/>
      <c r="U401" s="128"/>
      <c r="V401" s="128"/>
      <c r="W401" s="128"/>
      <c r="X401" s="128"/>
    </row>
    <row r="402" spans="1:24" ht="15" customHeight="1">
      <c r="A402" s="87"/>
      <c r="B402" s="128"/>
      <c r="C402" s="128"/>
      <c r="D402" s="128"/>
      <c r="E402" s="128"/>
      <c r="F402" s="128"/>
      <c r="G402" s="128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8"/>
      <c r="T402" s="128"/>
      <c r="U402" s="128"/>
      <c r="V402" s="128"/>
      <c r="W402" s="128"/>
      <c r="X402" s="128"/>
    </row>
    <row r="403" spans="1:24" ht="15" customHeight="1">
      <c r="A403" s="87"/>
      <c r="B403" s="128"/>
      <c r="C403" s="128"/>
      <c r="D403" s="128"/>
      <c r="E403" s="128"/>
      <c r="F403" s="128"/>
      <c r="G403" s="128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8"/>
      <c r="T403" s="128"/>
      <c r="U403" s="128"/>
      <c r="V403" s="128"/>
      <c r="W403" s="128"/>
      <c r="X403" s="128"/>
    </row>
    <row r="404" spans="1:24" ht="15" customHeight="1">
      <c r="A404" s="87"/>
      <c r="B404" s="128"/>
      <c r="C404" s="128"/>
      <c r="D404" s="128"/>
      <c r="E404" s="128"/>
      <c r="F404" s="128"/>
      <c r="G404" s="128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8"/>
      <c r="T404" s="128"/>
      <c r="U404" s="128"/>
      <c r="V404" s="128"/>
      <c r="W404" s="128"/>
      <c r="X404" s="128"/>
    </row>
    <row r="405" spans="1:24" ht="15" customHeight="1">
      <c r="A405" s="87"/>
      <c r="B405" s="128"/>
      <c r="C405" s="128"/>
      <c r="D405" s="128"/>
      <c r="E405" s="128"/>
      <c r="F405" s="128"/>
      <c r="G405" s="128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8"/>
      <c r="T405" s="128"/>
      <c r="U405" s="128"/>
      <c r="V405" s="128"/>
      <c r="W405" s="128"/>
      <c r="X405" s="128"/>
    </row>
    <row r="406" spans="1:24" ht="15" customHeight="1">
      <c r="A406" s="87"/>
      <c r="B406" s="128"/>
      <c r="C406" s="128"/>
      <c r="D406" s="128"/>
      <c r="E406" s="128"/>
      <c r="F406" s="128"/>
      <c r="G406" s="128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8"/>
      <c r="T406" s="128"/>
      <c r="U406" s="128"/>
      <c r="V406" s="128"/>
      <c r="W406" s="128"/>
      <c r="X406" s="128"/>
    </row>
    <row r="407" spans="1:24" ht="15" customHeight="1">
      <c r="A407" s="87"/>
      <c r="B407" s="128"/>
      <c r="C407" s="128"/>
      <c r="D407" s="128"/>
      <c r="E407" s="128"/>
      <c r="F407" s="128"/>
      <c r="G407" s="128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8"/>
      <c r="T407" s="128"/>
      <c r="U407" s="128"/>
      <c r="V407" s="128"/>
      <c r="W407" s="128"/>
      <c r="X407" s="128"/>
    </row>
    <row r="408" spans="1:24" ht="15" customHeight="1">
      <c r="A408" s="87"/>
      <c r="B408" s="128"/>
      <c r="C408" s="128"/>
      <c r="D408" s="128"/>
      <c r="E408" s="128"/>
      <c r="F408" s="128"/>
      <c r="G408" s="128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8"/>
      <c r="T408" s="128"/>
      <c r="U408" s="128"/>
      <c r="V408" s="128"/>
      <c r="W408" s="128"/>
      <c r="X408" s="128"/>
    </row>
    <row r="409" spans="1:24" ht="15" customHeight="1">
      <c r="A409" s="87"/>
      <c r="B409" s="128"/>
      <c r="C409" s="128"/>
      <c r="D409" s="128"/>
      <c r="E409" s="128"/>
      <c r="F409" s="128"/>
      <c r="G409" s="128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8"/>
      <c r="T409" s="128"/>
      <c r="U409" s="128"/>
      <c r="V409" s="128"/>
      <c r="W409" s="128"/>
      <c r="X409" s="128"/>
    </row>
    <row r="410" spans="1:24" ht="15" customHeight="1">
      <c r="A410" s="87"/>
      <c r="B410" s="128"/>
      <c r="C410" s="128"/>
      <c r="D410" s="128"/>
      <c r="E410" s="128"/>
      <c r="F410" s="128"/>
      <c r="G410" s="128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8"/>
      <c r="T410" s="128"/>
      <c r="U410" s="128"/>
      <c r="V410" s="128"/>
      <c r="W410" s="128"/>
      <c r="X410" s="128"/>
    </row>
    <row r="411" spans="1:24" ht="15" customHeight="1">
      <c r="A411" s="87"/>
      <c r="B411" s="128"/>
      <c r="C411" s="128"/>
      <c r="D411" s="128"/>
      <c r="E411" s="128"/>
      <c r="F411" s="128"/>
      <c r="G411" s="128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8"/>
      <c r="T411" s="128"/>
      <c r="U411" s="128"/>
      <c r="V411" s="128"/>
      <c r="W411" s="128"/>
      <c r="X411" s="128"/>
    </row>
    <row r="412" spans="1:24" ht="15" customHeight="1">
      <c r="A412" s="87"/>
      <c r="B412" s="128"/>
      <c r="C412" s="128"/>
      <c r="D412" s="128"/>
      <c r="E412" s="128"/>
      <c r="F412" s="128"/>
      <c r="G412" s="128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8"/>
      <c r="T412" s="128"/>
      <c r="U412" s="128"/>
      <c r="V412" s="128"/>
      <c r="W412" s="128"/>
      <c r="X412" s="128"/>
    </row>
    <row r="413" spans="1:24" ht="15" customHeight="1">
      <c r="A413" s="87"/>
      <c r="B413" s="128"/>
      <c r="C413" s="128"/>
      <c r="D413" s="128"/>
      <c r="E413" s="128"/>
      <c r="F413" s="128"/>
      <c r="G413" s="128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8"/>
      <c r="T413" s="128"/>
      <c r="U413" s="128"/>
      <c r="V413" s="128"/>
      <c r="W413" s="128"/>
      <c r="X413" s="128"/>
    </row>
    <row r="414" spans="1:24" ht="15" customHeight="1">
      <c r="A414" s="87"/>
      <c r="B414" s="128"/>
      <c r="C414" s="128"/>
      <c r="D414" s="128"/>
      <c r="E414" s="128"/>
      <c r="F414" s="128"/>
      <c r="G414" s="128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8"/>
      <c r="T414" s="128"/>
      <c r="U414" s="128"/>
      <c r="V414" s="128"/>
      <c r="W414" s="128"/>
      <c r="X414" s="128"/>
    </row>
    <row r="415" spans="1:24" ht="15" customHeight="1">
      <c r="A415" s="87"/>
      <c r="B415" s="128"/>
      <c r="C415" s="128"/>
      <c r="D415" s="128"/>
      <c r="E415" s="128"/>
      <c r="F415" s="128"/>
      <c r="G415" s="128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8"/>
      <c r="T415" s="128"/>
      <c r="U415" s="128"/>
      <c r="V415" s="128"/>
      <c r="W415" s="128"/>
      <c r="X415" s="128"/>
    </row>
    <row r="416" spans="1:24" ht="15" customHeight="1">
      <c r="A416" s="87"/>
      <c r="B416" s="128"/>
      <c r="C416" s="128"/>
      <c r="D416" s="128"/>
      <c r="E416" s="128"/>
      <c r="F416" s="128"/>
      <c r="G416" s="128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8"/>
      <c r="T416" s="128"/>
      <c r="U416" s="128"/>
      <c r="V416" s="128"/>
      <c r="W416" s="128"/>
      <c r="X416" s="128"/>
    </row>
    <row r="417" spans="1:24" ht="15" customHeight="1">
      <c r="A417" s="87"/>
      <c r="B417" s="128"/>
      <c r="C417" s="128"/>
      <c r="D417" s="128"/>
      <c r="E417" s="128"/>
      <c r="F417" s="128"/>
      <c r="G417" s="128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8"/>
      <c r="T417" s="128"/>
      <c r="U417" s="128"/>
      <c r="V417" s="128"/>
      <c r="W417" s="128"/>
      <c r="X417" s="128"/>
    </row>
    <row r="418" spans="1:24" ht="15" customHeight="1">
      <c r="A418" s="87"/>
      <c r="B418" s="128"/>
      <c r="C418" s="128"/>
      <c r="D418" s="128"/>
      <c r="E418" s="128"/>
      <c r="F418" s="128"/>
      <c r="G418" s="128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8"/>
      <c r="T418" s="128"/>
      <c r="U418" s="128"/>
      <c r="V418" s="128"/>
      <c r="W418" s="128"/>
      <c r="X418" s="128"/>
    </row>
    <row r="419" spans="1:24" ht="15" customHeight="1">
      <c r="A419" s="87"/>
      <c r="B419" s="128"/>
      <c r="C419" s="128"/>
      <c r="D419" s="128"/>
      <c r="E419" s="128"/>
      <c r="F419" s="128"/>
      <c r="G419" s="128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8"/>
      <c r="T419" s="128"/>
      <c r="U419" s="128"/>
      <c r="V419" s="128"/>
      <c r="W419" s="128"/>
      <c r="X419" s="128"/>
    </row>
    <row r="420" spans="1:24" ht="15" customHeight="1">
      <c r="A420" s="87"/>
      <c r="B420" s="128"/>
      <c r="C420" s="128"/>
      <c r="D420" s="128"/>
      <c r="E420" s="128"/>
      <c r="F420" s="128"/>
      <c r="G420" s="128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8"/>
      <c r="T420" s="128"/>
      <c r="U420" s="128"/>
      <c r="V420" s="128"/>
      <c r="W420" s="128"/>
      <c r="X420" s="128"/>
    </row>
    <row r="421" spans="1:24" ht="15" customHeight="1">
      <c r="A421" s="87"/>
      <c r="B421" s="128"/>
      <c r="C421" s="128"/>
      <c r="D421" s="128"/>
      <c r="E421" s="128"/>
      <c r="F421" s="128"/>
      <c r="G421" s="128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8"/>
      <c r="T421" s="128"/>
      <c r="U421" s="128"/>
      <c r="V421" s="128"/>
      <c r="W421" s="128"/>
      <c r="X421" s="128"/>
    </row>
    <row r="422" spans="1:24" ht="15" customHeight="1">
      <c r="A422" s="87"/>
      <c r="B422" s="128"/>
      <c r="C422" s="128"/>
      <c r="D422" s="128"/>
      <c r="E422" s="128"/>
      <c r="F422" s="128"/>
      <c r="G422" s="128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8"/>
      <c r="T422" s="128"/>
      <c r="U422" s="128"/>
      <c r="V422" s="128"/>
      <c r="W422" s="128"/>
      <c r="X422" s="128"/>
    </row>
    <row r="423" spans="1:24" ht="15" customHeight="1">
      <c r="A423" s="87"/>
      <c r="B423" s="128"/>
      <c r="C423" s="128"/>
      <c r="D423" s="128"/>
      <c r="E423" s="128"/>
      <c r="F423" s="128"/>
      <c r="G423" s="128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8"/>
      <c r="T423" s="128"/>
      <c r="U423" s="128"/>
      <c r="V423" s="128"/>
      <c r="W423" s="128"/>
      <c r="X423" s="128"/>
    </row>
    <row r="424" spans="1:24" ht="15" customHeight="1">
      <c r="A424" s="87"/>
      <c r="B424" s="128"/>
      <c r="C424" s="128"/>
      <c r="D424" s="128"/>
      <c r="E424" s="128"/>
      <c r="F424" s="128"/>
      <c r="G424" s="128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8"/>
      <c r="T424" s="128"/>
      <c r="U424" s="128"/>
      <c r="V424" s="128"/>
      <c r="W424" s="128"/>
      <c r="X424" s="128"/>
    </row>
    <row r="425" spans="1:24" ht="15" customHeight="1">
      <c r="A425" s="87"/>
      <c r="B425" s="128"/>
      <c r="C425" s="128"/>
      <c r="D425" s="128"/>
      <c r="E425" s="128"/>
      <c r="F425" s="128"/>
      <c r="G425" s="128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8"/>
      <c r="T425" s="128"/>
      <c r="U425" s="128"/>
      <c r="V425" s="128"/>
      <c r="W425" s="128"/>
      <c r="X425" s="128"/>
    </row>
    <row r="426" spans="1:24" ht="15" customHeight="1">
      <c r="A426" s="87"/>
      <c r="B426" s="128"/>
      <c r="C426" s="128"/>
      <c r="D426" s="128"/>
      <c r="E426" s="128"/>
      <c r="F426" s="128"/>
      <c r="G426" s="128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8"/>
      <c r="T426" s="128"/>
      <c r="U426" s="128"/>
      <c r="V426" s="128"/>
      <c r="W426" s="128"/>
      <c r="X426" s="128"/>
    </row>
    <row r="427" spans="1:24" ht="15" customHeight="1">
      <c r="A427" s="87"/>
      <c r="B427" s="128"/>
      <c r="C427" s="128"/>
      <c r="D427" s="128"/>
      <c r="E427" s="128"/>
      <c r="F427" s="128"/>
      <c r="G427" s="128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8"/>
      <c r="T427" s="128"/>
      <c r="U427" s="128"/>
      <c r="V427" s="128"/>
      <c r="W427" s="128"/>
      <c r="X427" s="128"/>
    </row>
    <row r="428" spans="1:24" ht="15" customHeight="1">
      <c r="A428" s="87"/>
      <c r="B428" s="128"/>
      <c r="C428" s="128"/>
      <c r="D428" s="128"/>
      <c r="E428" s="128"/>
      <c r="F428" s="128"/>
      <c r="G428" s="128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8"/>
      <c r="T428" s="128"/>
      <c r="U428" s="128"/>
      <c r="V428" s="128"/>
      <c r="W428" s="128"/>
      <c r="X428" s="128"/>
    </row>
    <row r="429" spans="1:24" ht="15" customHeight="1">
      <c r="A429" s="87"/>
      <c r="B429" s="128"/>
      <c r="C429" s="128"/>
      <c r="D429" s="128"/>
      <c r="E429" s="128"/>
      <c r="F429" s="128"/>
      <c r="G429" s="128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8"/>
      <c r="T429" s="128"/>
      <c r="U429" s="128"/>
      <c r="V429" s="128"/>
      <c r="W429" s="128"/>
      <c r="X429" s="128"/>
    </row>
    <row r="430" spans="1:24" ht="15" customHeight="1">
      <c r="A430" s="87"/>
      <c r="B430" s="128"/>
      <c r="C430" s="128"/>
      <c r="D430" s="128"/>
      <c r="E430" s="128"/>
      <c r="F430" s="128"/>
      <c r="G430" s="128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8"/>
      <c r="T430" s="128"/>
      <c r="U430" s="128"/>
      <c r="V430" s="128"/>
      <c r="W430" s="128"/>
      <c r="X430" s="128"/>
    </row>
    <row r="431" spans="1:24" ht="15" customHeight="1">
      <c r="A431" s="87"/>
      <c r="B431" s="128"/>
      <c r="C431" s="128"/>
      <c r="D431" s="128"/>
      <c r="E431" s="128"/>
      <c r="F431" s="128"/>
      <c r="G431" s="128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8"/>
      <c r="T431" s="128"/>
      <c r="U431" s="128"/>
      <c r="V431" s="128"/>
      <c r="W431" s="128"/>
      <c r="X431" s="128"/>
    </row>
    <row r="432" spans="1:24" ht="15" customHeight="1">
      <c r="A432" s="87"/>
      <c r="B432" s="128"/>
      <c r="C432" s="128"/>
      <c r="D432" s="128"/>
      <c r="E432" s="128"/>
      <c r="F432" s="128"/>
      <c r="G432" s="128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8"/>
      <c r="T432" s="128"/>
      <c r="U432" s="128"/>
      <c r="V432" s="128"/>
      <c r="W432" s="128"/>
      <c r="X432" s="128"/>
    </row>
    <row r="433" spans="1:24" ht="15" customHeight="1">
      <c r="A433" s="87"/>
      <c r="B433" s="128"/>
      <c r="C433" s="128"/>
      <c r="D433" s="128"/>
      <c r="E433" s="128"/>
      <c r="F433" s="128"/>
      <c r="G433" s="128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8"/>
      <c r="T433" s="128"/>
      <c r="U433" s="128"/>
      <c r="V433" s="128"/>
      <c r="W433" s="128"/>
      <c r="X433" s="128"/>
    </row>
    <row r="434" spans="1:24" ht="15" customHeight="1">
      <c r="A434" s="87"/>
      <c r="B434" s="128"/>
      <c r="C434" s="128"/>
      <c r="D434" s="128"/>
      <c r="E434" s="128"/>
      <c r="F434" s="128"/>
      <c r="G434" s="128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8"/>
      <c r="T434" s="128"/>
      <c r="U434" s="128"/>
      <c r="V434" s="128"/>
      <c r="W434" s="128"/>
      <c r="X434" s="128"/>
    </row>
    <row r="435" spans="1:24" ht="15" customHeight="1">
      <c r="A435" s="87"/>
      <c r="B435" s="128"/>
      <c r="C435" s="128"/>
      <c r="D435" s="128"/>
      <c r="E435" s="128"/>
      <c r="F435" s="128"/>
      <c r="G435" s="128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8"/>
      <c r="T435" s="128"/>
      <c r="U435" s="128"/>
      <c r="V435" s="128"/>
      <c r="W435" s="128"/>
      <c r="X435" s="128"/>
    </row>
    <row r="436" spans="1:24" ht="15" customHeight="1">
      <c r="A436" s="87"/>
      <c r="B436" s="128"/>
      <c r="C436" s="128"/>
      <c r="D436" s="128"/>
      <c r="E436" s="128"/>
      <c r="F436" s="128"/>
      <c r="G436" s="128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8"/>
      <c r="T436" s="128"/>
      <c r="U436" s="128"/>
      <c r="V436" s="128"/>
      <c r="W436" s="128"/>
      <c r="X436" s="128"/>
    </row>
    <row r="437" spans="1:24" ht="15" customHeight="1">
      <c r="A437" s="87"/>
      <c r="B437" s="128"/>
      <c r="C437" s="128"/>
      <c r="D437" s="128"/>
      <c r="E437" s="128"/>
      <c r="F437" s="128"/>
      <c r="G437" s="128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8"/>
      <c r="T437" s="128"/>
      <c r="U437" s="128"/>
      <c r="V437" s="128"/>
      <c r="W437" s="128"/>
      <c r="X437" s="128"/>
    </row>
    <row r="438" spans="1:24" ht="15" customHeight="1">
      <c r="A438" s="87"/>
      <c r="B438" s="128"/>
      <c r="C438" s="128"/>
      <c r="D438" s="128"/>
      <c r="E438" s="128"/>
      <c r="F438" s="128"/>
      <c r="G438" s="128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8"/>
      <c r="T438" s="128"/>
      <c r="U438" s="128"/>
      <c r="V438" s="128"/>
      <c r="W438" s="128"/>
      <c r="X438" s="128"/>
    </row>
    <row r="439" spans="1:24" ht="15" customHeight="1">
      <c r="A439" s="87"/>
      <c r="B439" s="128"/>
      <c r="C439" s="128"/>
      <c r="D439" s="128"/>
      <c r="E439" s="128"/>
      <c r="F439" s="128"/>
      <c r="G439" s="128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8"/>
      <c r="T439" s="128"/>
      <c r="U439" s="128"/>
      <c r="V439" s="128"/>
      <c r="W439" s="128"/>
      <c r="X439" s="128"/>
    </row>
    <row r="440" spans="1:24" ht="15" customHeight="1">
      <c r="A440" s="87"/>
      <c r="B440" s="128"/>
      <c r="C440" s="128"/>
      <c r="D440" s="128"/>
      <c r="E440" s="128"/>
      <c r="F440" s="128"/>
      <c r="G440" s="128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8"/>
      <c r="T440" s="128"/>
      <c r="U440" s="128"/>
      <c r="V440" s="128"/>
      <c r="W440" s="128"/>
      <c r="X440" s="128"/>
    </row>
    <row r="441" spans="1:24" ht="15" customHeight="1">
      <c r="A441" s="87"/>
      <c r="B441" s="128"/>
      <c r="C441" s="128"/>
      <c r="D441" s="128"/>
      <c r="E441" s="128"/>
      <c r="F441" s="128"/>
      <c r="G441" s="128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8"/>
      <c r="T441" s="128"/>
      <c r="U441" s="128"/>
      <c r="V441" s="128"/>
      <c r="W441" s="128"/>
      <c r="X441" s="128"/>
    </row>
    <row r="442" spans="1:24" ht="15" customHeight="1">
      <c r="A442" s="87"/>
      <c r="B442" s="128"/>
      <c r="C442" s="128"/>
      <c r="D442" s="128"/>
      <c r="E442" s="128"/>
      <c r="F442" s="128"/>
      <c r="G442" s="128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8"/>
      <c r="T442" s="128"/>
      <c r="U442" s="128"/>
      <c r="V442" s="128"/>
      <c r="W442" s="128"/>
      <c r="X442" s="128"/>
    </row>
    <row r="443" spans="1:24" ht="15" customHeight="1">
      <c r="A443" s="87"/>
      <c r="B443" s="128"/>
      <c r="C443" s="128"/>
      <c r="D443" s="128"/>
      <c r="E443" s="128"/>
      <c r="F443" s="128"/>
      <c r="G443" s="128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8"/>
      <c r="T443" s="128"/>
      <c r="U443" s="128"/>
      <c r="V443" s="128"/>
      <c r="W443" s="128"/>
      <c r="X443" s="128"/>
    </row>
    <row r="444" spans="1:24" ht="15" customHeight="1">
      <c r="A444" s="87"/>
      <c r="B444" s="128"/>
      <c r="C444" s="128"/>
      <c r="D444" s="128"/>
      <c r="E444" s="128"/>
      <c r="F444" s="128"/>
      <c r="G444" s="128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8"/>
      <c r="T444" s="128"/>
      <c r="U444" s="128"/>
      <c r="V444" s="128"/>
      <c r="W444" s="128"/>
      <c r="X444" s="128"/>
    </row>
    <row r="445" spans="1:24" ht="15" customHeight="1">
      <c r="A445" s="87"/>
      <c r="B445" s="128"/>
      <c r="C445" s="128"/>
      <c r="D445" s="128"/>
      <c r="E445" s="128"/>
      <c r="F445" s="128"/>
      <c r="G445" s="128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8"/>
      <c r="T445" s="128"/>
      <c r="U445" s="128"/>
      <c r="V445" s="128"/>
      <c r="W445" s="128"/>
      <c r="X445" s="128"/>
    </row>
    <row r="446" spans="1:24" ht="15" customHeight="1">
      <c r="A446" s="87"/>
      <c r="B446" s="128"/>
      <c r="C446" s="128"/>
      <c r="D446" s="128"/>
      <c r="E446" s="128"/>
      <c r="F446" s="128"/>
      <c r="G446" s="128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8"/>
      <c r="T446" s="128"/>
      <c r="U446" s="128"/>
      <c r="V446" s="128"/>
      <c r="W446" s="128"/>
      <c r="X446" s="128"/>
    </row>
    <row r="447" spans="1:24" ht="15" customHeight="1">
      <c r="A447" s="87"/>
      <c r="B447" s="128"/>
      <c r="C447" s="128"/>
      <c r="D447" s="128"/>
      <c r="E447" s="128"/>
      <c r="F447" s="128"/>
      <c r="G447" s="128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8"/>
      <c r="T447" s="128"/>
      <c r="U447" s="128"/>
      <c r="V447" s="128"/>
      <c r="W447" s="128"/>
      <c r="X447" s="128"/>
    </row>
    <row r="448" spans="1:24" ht="15" customHeight="1">
      <c r="A448" s="87"/>
      <c r="B448" s="128"/>
      <c r="C448" s="128"/>
      <c r="D448" s="128"/>
      <c r="E448" s="128"/>
      <c r="F448" s="128"/>
      <c r="G448" s="128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8"/>
      <c r="T448" s="128"/>
      <c r="U448" s="128"/>
      <c r="V448" s="128"/>
      <c r="W448" s="128"/>
      <c r="X448" s="128"/>
    </row>
    <row r="449" spans="1:24" ht="15" customHeight="1">
      <c r="A449" s="87"/>
      <c r="B449" s="128"/>
      <c r="C449" s="128"/>
      <c r="D449" s="128"/>
      <c r="E449" s="128"/>
      <c r="F449" s="128"/>
      <c r="G449" s="128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8"/>
      <c r="T449" s="128"/>
      <c r="U449" s="128"/>
      <c r="V449" s="128"/>
      <c r="W449" s="128"/>
      <c r="X449" s="128"/>
    </row>
    <row r="450" spans="1:24" ht="15" customHeight="1">
      <c r="A450" s="87"/>
      <c r="B450" s="128"/>
      <c r="C450" s="128"/>
      <c r="D450" s="128"/>
      <c r="E450" s="128"/>
      <c r="F450" s="128"/>
      <c r="G450" s="128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8"/>
      <c r="T450" s="128"/>
      <c r="U450" s="128"/>
      <c r="V450" s="128"/>
      <c r="W450" s="128"/>
      <c r="X450" s="128"/>
    </row>
    <row r="451" spans="1:24" ht="15" customHeight="1">
      <c r="A451" s="87"/>
      <c r="B451" s="128"/>
      <c r="C451" s="128"/>
      <c r="D451" s="128"/>
      <c r="E451" s="128"/>
      <c r="F451" s="128"/>
      <c r="G451" s="128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8"/>
      <c r="T451" s="128"/>
      <c r="U451" s="128"/>
      <c r="V451" s="128"/>
      <c r="W451" s="128"/>
      <c r="X451" s="128"/>
    </row>
    <row r="452" spans="1:24" ht="15" customHeight="1">
      <c r="A452" s="87"/>
      <c r="B452" s="128"/>
      <c r="C452" s="128"/>
      <c r="D452" s="128"/>
      <c r="E452" s="128"/>
      <c r="F452" s="128"/>
      <c r="G452" s="128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8"/>
      <c r="T452" s="128"/>
      <c r="U452" s="128"/>
      <c r="V452" s="128"/>
      <c r="W452" s="128"/>
      <c r="X452" s="128"/>
    </row>
    <row r="453" spans="1:24" ht="15" customHeight="1">
      <c r="A453" s="87"/>
      <c r="B453" s="128"/>
      <c r="C453" s="128"/>
      <c r="D453" s="128"/>
      <c r="E453" s="128"/>
      <c r="F453" s="128"/>
      <c r="G453" s="128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8"/>
      <c r="T453" s="128"/>
      <c r="U453" s="128"/>
      <c r="V453" s="128"/>
      <c r="W453" s="128"/>
      <c r="X453" s="128"/>
    </row>
    <row r="454" spans="1:24" ht="15" customHeight="1">
      <c r="A454" s="87"/>
      <c r="B454" s="128"/>
      <c r="C454" s="128"/>
      <c r="D454" s="128"/>
      <c r="E454" s="128"/>
      <c r="F454" s="128"/>
      <c r="G454" s="128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8"/>
      <c r="T454" s="128"/>
      <c r="U454" s="128"/>
      <c r="V454" s="128"/>
      <c r="W454" s="128"/>
      <c r="X454" s="128"/>
    </row>
    <row r="455" spans="1:24" ht="15" customHeight="1">
      <c r="A455" s="87"/>
      <c r="B455" s="128"/>
      <c r="C455" s="128"/>
      <c r="D455" s="128"/>
      <c r="E455" s="128"/>
      <c r="F455" s="128"/>
      <c r="G455" s="128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8"/>
      <c r="T455" s="128"/>
      <c r="U455" s="128"/>
      <c r="V455" s="128"/>
      <c r="W455" s="128"/>
      <c r="X455" s="128"/>
    </row>
    <row r="456" spans="1:24" ht="15" customHeight="1">
      <c r="A456" s="87"/>
      <c r="B456" s="128"/>
      <c r="C456" s="128"/>
      <c r="D456" s="128"/>
      <c r="E456" s="128"/>
      <c r="F456" s="128"/>
      <c r="G456" s="128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8"/>
      <c r="T456" s="128"/>
      <c r="U456" s="128"/>
      <c r="V456" s="128"/>
      <c r="W456" s="128"/>
      <c r="X456" s="128"/>
    </row>
    <row r="457" spans="1:24" ht="15" customHeight="1">
      <c r="A457" s="87"/>
      <c r="B457" s="128"/>
      <c r="C457" s="128"/>
      <c r="D457" s="128"/>
      <c r="E457" s="128"/>
      <c r="F457" s="128"/>
      <c r="G457" s="128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8"/>
      <c r="T457" s="128"/>
      <c r="U457" s="128"/>
      <c r="V457" s="128"/>
      <c r="W457" s="128"/>
      <c r="X457" s="128"/>
    </row>
    <row r="458" spans="1:24" ht="15" customHeight="1">
      <c r="A458" s="87"/>
      <c r="B458" s="128"/>
      <c r="C458" s="128"/>
      <c r="D458" s="128"/>
      <c r="E458" s="128"/>
      <c r="F458" s="128"/>
      <c r="G458" s="128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8"/>
      <c r="T458" s="128"/>
      <c r="U458" s="128"/>
      <c r="V458" s="128"/>
      <c r="W458" s="128"/>
      <c r="X458" s="128"/>
    </row>
    <row r="459" spans="1:24" ht="15" customHeight="1">
      <c r="A459" s="87"/>
      <c r="B459" s="128"/>
      <c r="C459" s="128"/>
      <c r="D459" s="128"/>
      <c r="E459" s="128"/>
      <c r="F459" s="128"/>
      <c r="G459" s="128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8"/>
      <c r="T459" s="128"/>
      <c r="U459" s="128"/>
      <c r="V459" s="128"/>
      <c r="W459" s="128"/>
      <c r="X459" s="128"/>
    </row>
    <row r="460" spans="1:24" ht="15" customHeight="1">
      <c r="A460" s="87"/>
      <c r="B460" s="128"/>
      <c r="C460" s="128"/>
      <c r="D460" s="128"/>
      <c r="E460" s="128"/>
      <c r="F460" s="128"/>
      <c r="G460" s="128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8"/>
      <c r="T460" s="128"/>
      <c r="U460" s="128"/>
      <c r="V460" s="128"/>
      <c r="W460" s="128"/>
      <c r="X460" s="128"/>
    </row>
    <row r="461" spans="1:24" ht="15" customHeight="1">
      <c r="A461" s="87"/>
      <c r="B461" s="128"/>
      <c r="C461" s="128"/>
      <c r="D461" s="128"/>
      <c r="E461" s="128"/>
      <c r="F461" s="128"/>
      <c r="G461" s="128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8"/>
      <c r="T461" s="128"/>
      <c r="U461" s="128"/>
      <c r="V461" s="128"/>
      <c r="W461" s="128"/>
      <c r="X461" s="128"/>
    </row>
    <row r="462" spans="1:24" ht="15" customHeight="1">
      <c r="A462" s="87"/>
      <c r="B462" s="128"/>
      <c r="C462" s="128"/>
      <c r="D462" s="128"/>
      <c r="E462" s="128"/>
      <c r="F462" s="128"/>
      <c r="G462" s="128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8"/>
      <c r="T462" s="128"/>
      <c r="U462" s="128"/>
      <c r="V462" s="128"/>
      <c r="W462" s="128"/>
      <c r="X462" s="128"/>
    </row>
    <row r="463" spans="1:24" ht="15" customHeight="1">
      <c r="A463" s="87"/>
      <c r="B463" s="128"/>
      <c r="C463" s="128"/>
      <c r="D463" s="128"/>
      <c r="E463" s="128"/>
      <c r="F463" s="128"/>
      <c r="G463" s="128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8"/>
      <c r="T463" s="128"/>
      <c r="U463" s="128"/>
      <c r="V463" s="128"/>
      <c r="W463" s="128"/>
      <c r="X463" s="128"/>
    </row>
    <row r="464" spans="1:24" ht="15" customHeight="1">
      <c r="A464" s="87"/>
      <c r="B464" s="128"/>
      <c r="C464" s="128"/>
      <c r="D464" s="128"/>
      <c r="E464" s="128"/>
      <c r="F464" s="128"/>
      <c r="G464" s="128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8"/>
      <c r="T464" s="128"/>
      <c r="U464" s="128"/>
      <c r="V464" s="128"/>
      <c r="W464" s="128"/>
      <c r="X464" s="128"/>
    </row>
    <row r="465" spans="1:24" ht="15" customHeight="1">
      <c r="A465" s="87"/>
      <c r="B465" s="128"/>
      <c r="C465" s="128"/>
      <c r="D465" s="128"/>
      <c r="E465" s="128"/>
      <c r="F465" s="128"/>
      <c r="G465" s="128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8"/>
      <c r="T465" s="128"/>
      <c r="U465" s="128"/>
      <c r="V465" s="128"/>
      <c r="W465" s="128"/>
      <c r="X465" s="128"/>
    </row>
    <row r="466" spans="1:24" ht="15" customHeight="1">
      <c r="A466" s="87"/>
      <c r="B466" s="128"/>
      <c r="C466" s="128"/>
      <c r="D466" s="128"/>
      <c r="E466" s="128"/>
      <c r="F466" s="128"/>
      <c r="G466" s="128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8"/>
      <c r="T466" s="128"/>
      <c r="U466" s="128"/>
      <c r="V466" s="128"/>
      <c r="W466" s="128"/>
      <c r="X466" s="128"/>
    </row>
    <row r="467" spans="1:24" ht="15" customHeight="1">
      <c r="A467" s="87"/>
      <c r="B467" s="128"/>
      <c r="C467" s="128"/>
      <c r="D467" s="128"/>
      <c r="E467" s="128"/>
      <c r="F467" s="128"/>
      <c r="G467" s="128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8"/>
      <c r="T467" s="128"/>
      <c r="U467" s="128"/>
      <c r="V467" s="128"/>
      <c r="W467" s="128"/>
      <c r="X467" s="128"/>
    </row>
    <row r="468" spans="1:24" ht="15" customHeight="1">
      <c r="A468" s="87"/>
      <c r="B468" s="128"/>
      <c r="C468" s="128"/>
      <c r="D468" s="128"/>
      <c r="E468" s="128"/>
      <c r="F468" s="128"/>
      <c r="G468" s="128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8"/>
      <c r="T468" s="128"/>
      <c r="U468" s="128"/>
      <c r="V468" s="128"/>
      <c r="W468" s="128"/>
      <c r="X468" s="128"/>
    </row>
    <row r="469" spans="1:24" ht="15" customHeight="1">
      <c r="A469" s="87"/>
      <c r="B469" s="128"/>
      <c r="C469" s="128"/>
      <c r="D469" s="128"/>
      <c r="E469" s="128"/>
      <c r="F469" s="128"/>
      <c r="G469" s="128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8"/>
      <c r="T469" s="128"/>
      <c r="U469" s="128"/>
      <c r="V469" s="128"/>
      <c r="W469" s="128"/>
      <c r="X469" s="128"/>
    </row>
    <row r="470" spans="1:24" ht="15" customHeight="1">
      <c r="A470" s="87"/>
      <c r="B470" s="128"/>
      <c r="C470" s="128"/>
      <c r="D470" s="128"/>
      <c r="E470" s="128"/>
      <c r="F470" s="128"/>
      <c r="G470" s="128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8"/>
      <c r="T470" s="128"/>
      <c r="U470" s="128"/>
      <c r="V470" s="128"/>
      <c r="W470" s="128"/>
      <c r="X470" s="128"/>
    </row>
    <row r="471" spans="1:24" ht="15" customHeight="1">
      <c r="A471" s="87"/>
      <c r="B471" s="128"/>
      <c r="C471" s="128"/>
      <c r="D471" s="128"/>
      <c r="E471" s="128"/>
      <c r="F471" s="128"/>
      <c r="G471" s="128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8"/>
      <c r="T471" s="128"/>
      <c r="U471" s="128"/>
      <c r="V471" s="128"/>
      <c r="W471" s="128"/>
      <c r="X471" s="128"/>
    </row>
    <row r="472" spans="1:24" ht="15" customHeight="1">
      <c r="A472" s="87"/>
      <c r="B472" s="128"/>
      <c r="C472" s="128"/>
      <c r="D472" s="128"/>
      <c r="E472" s="128"/>
      <c r="F472" s="128"/>
      <c r="G472" s="128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8"/>
      <c r="T472" s="128"/>
      <c r="U472" s="128"/>
      <c r="V472" s="128"/>
      <c r="W472" s="128"/>
      <c r="X472" s="128"/>
    </row>
    <row r="473" spans="1:24" ht="15" customHeight="1">
      <c r="A473" s="87"/>
      <c r="B473" s="128"/>
      <c r="C473" s="128"/>
      <c r="D473" s="128"/>
      <c r="E473" s="128"/>
      <c r="F473" s="128"/>
      <c r="G473" s="128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8"/>
      <c r="T473" s="128"/>
      <c r="U473" s="128"/>
      <c r="V473" s="128"/>
      <c r="W473" s="128"/>
      <c r="X473" s="128"/>
    </row>
    <row r="474" spans="1:24" ht="15" customHeight="1">
      <c r="A474" s="87"/>
      <c r="B474" s="128"/>
      <c r="C474" s="128"/>
      <c r="D474" s="128"/>
      <c r="E474" s="128"/>
      <c r="F474" s="128"/>
      <c r="G474" s="128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8"/>
      <c r="T474" s="128"/>
      <c r="U474" s="128"/>
      <c r="V474" s="128"/>
      <c r="W474" s="128"/>
      <c r="X474" s="128"/>
    </row>
    <row r="475" spans="1:24" ht="15" customHeight="1">
      <c r="A475" s="87"/>
      <c r="B475" s="128"/>
      <c r="C475" s="128"/>
      <c r="D475" s="128"/>
      <c r="E475" s="128"/>
      <c r="F475" s="128"/>
      <c r="G475" s="128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8"/>
      <c r="T475" s="128"/>
      <c r="U475" s="128"/>
      <c r="V475" s="128"/>
      <c r="W475" s="128"/>
      <c r="X475" s="128"/>
    </row>
    <row r="476" spans="1:24" ht="15" customHeight="1">
      <c r="A476" s="87"/>
      <c r="B476" s="128"/>
      <c r="C476" s="128"/>
      <c r="D476" s="128"/>
      <c r="E476" s="128"/>
      <c r="F476" s="128"/>
      <c r="G476" s="128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8"/>
      <c r="T476" s="128"/>
      <c r="U476" s="128"/>
      <c r="V476" s="128"/>
      <c r="W476" s="128"/>
      <c r="X476" s="128"/>
    </row>
    <row r="477" spans="1:24" ht="15" customHeight="1">
      <c r="A477" s="87"/>
      <c r="B477" s="128"/>
      <c r="C477" s="128"/>
      <c r="D477" s="128"/>
      <c r="E477" s="128"/>
      <c r="F477" s="128"/>
      <c r="G477" s="128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8"/>
      <c r="T477" s="128"/>
      <c r="U477" s="128"/>
      <c r="V477" s="128"/>
      <c r="W477" s="128"/>
      <c r="X477" s="128"/>
    </row>
    <row r="478" spans="1:24" ht="15" customHeight="1">
      <c r="A478" s="87"/>
      <c r="B478" s="128"/>
      <c r="C478" s="128"/>
      <c r="D478" s="128"/>
      <c r="E478" s="128"/>
      <c r="F478" s="128"/>
      <c r="G478" s="128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8"/>
      <c r="T478" s="128"/>
      <c r="U478" s="128"/>
      <c r="V478" s="128"/>
      <c r="W478" s="128"/>
      <c r="X478" s="128"/>
    </row>
    <row r="479" spans="1:24" ht="15" customHeight="1">
      <c r="A479" s="87"/>
      <c r="B479" s="128"/>
      <c r="C479" s="128"/>
      <c r="D479" s="128"/>
      <c r="E479" s="128"/>
      <c r="F479" s="128"/>
      <c r="G479" s="128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8"/>
      <c r="T479" s="128"/>
      <c r="U479" s="128"/>
      <c r="V479" s="128"/>
      <c r="W479" s="128"/>
      <c r="X479" s="128"/>
    </row>
    <row r="480" spans="1:24" ht="15" customHeight="1">
      <c r="A480" s="87"/>
      <c r="B480" s="128"/>
      <c r="C480" s="128"/>
      <c r="D480" s="128"/>
      <c r="E480" s="128"/>
      <c r="F480" s="128"/>
      <c r="G480" s="128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8"/>
      <c r="T480" s="128"/>
      <c r="U480" s="128"/>
      <c r="V480" s="128"/>
      <c r="W480" s="128"/>
      <c r="X480" s="128"/>
    </row>
    <row r="481" spans="1:24" ht="15" customHeight="1">
      <c r="A481" s="87"/>
      <c r="B481" s="128"/>
      <c r="C481" s="128"/>
      <c r="D481" s="128"/>
      <c r="E481" s="128"/>
      <c r="F481" s="128"/>
      <c r="G481" s="128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8"/>
      <c r="T481" s="128"/>
      <c r="U481" s="128"/>
      <c r="V481" s="128"/>
      <c r="W481" s="128"/>
      <c r="X481" s="128"/>
    </row>
    <row r="482" spans="1:24" ht="15" customHeight="1">
      <c r="A482" s="87"/>
      <c r="B482" s="128"/>
      <c r="C482" s="128"/>
      <c r="D482" s="128"/>
      <c r="E482" s="128"/>
      <c r="F482" s="128"/>
      <c r="G482" s="128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8"/>
      <c r="T482" s="128"/>
      <c r="U482" s="128"/>
      <c r="V482" s="128"/>
      <c r="W482" s="128"/>
      <c r="X482" s="128"/>
    </row>
    <row r="483" spans="1:24" ht="15" customHeight="1">
      <c r="A483" s="87"/>
      <c r="B483" s="128"/>
      <c r="C483" s="128"/>
      <c r="D483" s="128"/>
      <c r="E483" s="128"/>
      <c r="F483" s="128"/>
      <c r="G483" s="128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8"/>
      <c r="T483" s="128"/>
      <c r="U483" s="128"/>
      <c r="V483" s="128"/>
      <c r="W483" s="128"/>
      <c r="X483" s="128"/>
    </row>
    <row r="484" spans="1:24" ht="15" customHeight="1">
      <c r="A484" s="87"/>
      <c r="B484" s="128"/>
      <c r="C484" s="128"/>
      <c r="D484" s="128"/>
      <c r="E484" s="128"/>
      <c r="F484" s="128"/>
      <c r="G484" s="128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8"/>
      <c r="T484" s="128"/>
      <c r="U484" s="128"/>
      <c r="V484" s="128"/>
      <c r="W484" s="128"/>
      <c r="X484" s="128"/>
    </row>
    <row r="485" spans="1:24" ht="15" customHeight="1">
      <c r="A485" s="87"/>
      <c r="B485" s="128"/>
      <c r="C485" s="128"/>
      <c r="D485" s="128"/>
      <c r="E485" s="128"/>
      <c r="F485" s="128"/>
      <c r="G485" s="128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8"/>
      <c r="T485" s="128"/>
      <c r="U485" s="128"/>
      <c r="V485" s="128"/>
      <c r="W485" s="128"/>
      <c r="X485" s="128"/>
    </row>
    <row r="486" spans="1:24" ht="15" customHeight="1">
      <c r="A486" s="87"/>
      <c r="B486" s="128"/>
      <c r="C486" s="128"/>
      <c r="D486" s="128"/>
      <c r="E486" s="128"/>
      <c r="F486" s="128"/>
      <c r="G486" s="128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8"/>
      <c r="T486" s="128"/>
      <c r="U486" s="128"/>
      <c r="V486" s="128"/>
      <c r="W486" s="128"/>
      <c r="X486" s="128"/>
    </row>
    <row r="487" spans="1:24" ht="15" customHeight="1">
      <c r="A487" s="87"/>
      <c r="B487" s="128"/>
      <c r="C487" s="128"/>
      <c r="D487" s="128"/>
      <c r="E487" s="128"/>
      <c r="F487" s="128"/>
      <c r="G487" s="128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8"/>
      <c r="T487" s="128"/>
      <c r="U487" s="128"/>
      <c r="V487" s="128"/>
      <c r="W487" s="128"/>
      <c r="X487" s="128"/>
    </row>
    <row r="488" spans="1:24" ht="15" customHeight="1">
      <c r="A488" s="87"/>
      <c r="B488" s="128"/>
      <c r="C488" s="128"/>
      <c r="D488" s="128"/>
      <c r="E488" s="128"/>
      <c r="F488" s="128"/>
      <c r="G488" s="128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8"/>
      <c r="T488" s="128"/>
      <c r="U488" s="128"/>
      <c r="V488" s="128"/>
      <c r="W488" s="128"/>
      <c r="X488" s="128"/>
    </row>
    <row r="489" spans="1:24" ht="15" customHeight="1">
      <c r="A489" s="87"/>
      <c r="B489" s="128"/>
      <c r="C489" s="128"/>
      <c r="D489" s="128"/>
      <c r="E489" s="128"/>
      <c r="F489" s="128"/>
      <c r="G489" s="128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8"/>
      <c r="T489" s="128"/>
      <c r="U489" s="128"/>
      <c r="V489" s="128"/>
      <c r="W489" s="128"/>
      <c r="X489" s="128"/>
    </row>
    <row r="490" spans="1:24" ht="15" customHeight="1">
      <c r="A490" s="87"/>
      <c r="B490" s="128"/>
      <c r="C490" s="128"/>
      <c r="D490" s="128"/>
      <c r="E490" s="128"/>
      <c r="F490" s="128"/>
      <c r="G490" s="128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8"/>
      <c r="T490" s="128"/>
      <c r="U490" s="128"/>
      <c r="V490" s="128"/>
      <c r="W490" s="128"/>
      <c r="X490" s="128"/>
    </row>
    <row r="491" spans="1:24" ht="15" customHeight="1">
      <c r="A491" s="87"/>
      <c r="B491" s="128"/>
      <c r="C491" s="128"/>
      <c r="D491" s="128"/>
      <c r="E491" s="128"/>
      <c r="F491" s="128"/>
      <c r="G491" s="128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8"/>
      <c r="T491" s="128"/>
      <c r="U491" s="128"/>
      <c r="V491" s="128"/>
      <c r="W491" s="128"/>
      <c r="X491" s="128"/>
    </row>
    <row r="492" spans="1:24" ht="15" customHeight="1">
      <c r="A492" s="87"/>
      <c r="B492" s="128"/>
      <c r="C492" s="128"/>
      <c r="D492" s="128"/>
      <c r="E492" s="128"/>
      <c r="F492" s="128"/>
      <c r="G492" s="128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8"/>
      <c r="T492" s="128"/>
      <c r="U492" s="128"/>
      <c r="V492" s="128"/>
      <c r="W492" s="128"/>
      <c r="X492" s="128"/>
    </row>
    <row r="493" spans="1:24" ht="15" customHeight="1">
      <c r="A493" s="87"/>
      <c r="B493" s="128"/>
      <c r="C493" s="128"/>
      <c r="D493" s="128"/>
      <c r="E493" s="128"/>
      <c r="F493" s="128"/>
      <c r="G493" s="128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8"/>
      <c r="T493" s="128"/>
      <c r="U493" s="128"/>
      <c r="V493" s="128"/>
      <c r="W493" s="128"/>
      <c r="X493" s="128"/>
    </row>
    <row r="494" spans="1:24" ht="15" customHeight="1">
      <c r="A494" s="87"/>
      <c r="B494" s="128"/>
      <c r="C494" s="128"/>
      <c r="D494" s="128"/>
      <c r="E494" s="128"/>
      <c r="F494" s="128"/>
      <c r="G494" s="128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8"/>
      <c r="T494" s="128"/>
      <c r="U494" s="128"/>
      <c r="V494" s="128"/>
      <c r="W494" s="128"/>
      <c r="X494" s="128"/>
    </row>
    <row r="495" spans="1:24" ht="15" customHeight="1">
      <c r="A495" s="87"/>
      <c r="B495" s="128"/>
      <c r="C495" s="128"/>
      <c r="D495" s="128"/>
      <c r="E495" s="128"/>
      <c r="F495" s="128"/>
      <c r="G495" s="128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8"/>
      <c r="T495" s="128"/>
      <c r="U495" s="128"/>
      <c r="V495" s="128"/>
      <c r="W495" s="128"/>
      <c r="X495" s="128"/>
    </row>
    <row r="496" spans="1:24" ht="15" customHeight="1">
      <c r="A496" s="87"/>
      <c r="B496" s="128"/>
      <c r="C496" s="128"/>
      <c r="D496" s="128"/>
      <c r="E496" s="128"/>
      <c r="F496" s="128"/>
      <c r="G496" s="128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8"/>
      <c r="T496" s="128"/>
      <c r="U496" s="128"/>
      <c r="V496" s="128"/>
      <c r="W496" s="128"/>
      <c r="X496" s="128"/>
    </row>
    <row r="497" spans="1:24" ht="15" customHeight="1">
      <c r="A497" s="87"/>
      <c r="B497" s="128"/>
      <c r="C497" s="128"/>
      <c r="D497" s="128"/>
      <c r="E497" s="128"/>
      <c r="F497" s="128"/>
      <c r="G497" s="128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8"/>
      <c r="T497" s="128"/>
      <c r="U497" s="128"/>
      <c r="V497" s="128"/>
      <c r="W497" s="128"/>
      <c r="X497" s="128"/>
    </row>
    <row r="498" spans="1:24" ht="15" customHeight="1">
      <c r="A498" s="87"/>
      <c r="B498" s="128"/>
      <c r="C498" s="128"/>
      <c r="D498" s="128"/>
      <c r="E498" s="128"/>
      <c r="F498" s="128"/>
      <c r="G498" s="128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8"/>
      <c r="T498" s="128"/>
      <c r="U498" s="128"/>
      <c r="V498" s="128"/>
      <c r="W498" s="128"/>
      <c r="X498" s="128"/>
    </row>
    <row r="499" spans="1:24" ht="15" customHeight="1">
      <c r="A499" s="87"/>
      <c r="B499" s="128"/>
      <c r="C499" s="128"/>
      <c r="D499" s="128"/>
      <c r="E499" s="128"/>
      <c r="F499" s="128"/>
      <c r="G499" s="128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8"/>
      <c r="T499" s="128"/>
      <c r="U499" s="128"/>
      <c r="V499" s="128"/>
      <c r="W499" s="128"/>
      <c r="X499" s="128"/>
    </row>
    <row r="500" spans="1:24" ht="15" customHeight="1">
      <c r="A500" s="87"/>
      <c r="B500" s="128"/>
      <c r="C500" s="128"/>
      <c r="D500" s="128"/>
      <c r="E500" s="128"/>
      <c r="F500" s="128"/>
      <c r="G500" s="128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8"/>
      <c r="T500" s="128"/>
      <c r="U500" s="128"/>
      <c r="V500" s="128"/>
      <c r="W500" s="128"/>
      <c r="X500" s="128"/>
    </row>
    <row r="501" spans="1:24" ht="15" customHeight="1">
      <c r="A501" s="87"/>
      <c r="B501" s="128"/>
      <c r="C501" s="128"/>
      <c r="D501" s="128"/>
      <c r="E501" s="128"/>
      <c r="F501" s="128"/>
      <c r="G501" s="128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8"/>
      <c r="T501" s="128"/>
      <c r="U501" s="128"/>
      <c r="V501" s="128"/>
      <c r="W501" s="128"/>
      <c r="X501" s="128"/>
    </row>
    <row r="502" spans="1:24" ht="15" customHeight="1">
      <c r="A502" s="87"/>
      <c r="B502" s="128"/>
      <c r="C502" s="128"/>
      <c r="D502" s="128"/>
      <c r="E502" s="128"/>
      <c r="F502" s="128"/>
      <c r="G502" s="128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8"/>
      <c r="T502" s="128"/>
      <c r="U502" s="128"/>
      <c r="V502" s="128"/>
      <c r="W502" s="128"/>
      <c r="X502" s="128"/>
    </row>
    <row r="503" spans="1:24" ht="15" customHeight="1">
      <c r="A503" s="87"/>
      <c r="B503" s="128"/>
      <c r="C503" s="128"/>
      <c r="D503" s="128"/>
      <c r="E503" s="128"/>
      <c r="F503" s="128"/>
      <c r="G503" s="128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8"/>
      <c r="T503" s="128"/>
      <c r="U503" s="128"/>
      <c r="V503" s="128"/>
      <c r="W503" s="128"/>
      <c r="X503" s="128"/>
    </row>
    <row r="504" spans="1:24" ht="15" customHeight="1">
      <c r="A504" s="87"/>
      <c r="B504" s="128"/>
      <c r="C504" s="128"/>
      <c r="D504" s="128"/>
      <c r="E504" s="128"/>
      <c r="F504" s="128"/>
      <c r="G504" s="128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8"/>
      <c r="T504" s="128"/>
      <c r="U504" s="128"/>
      <c r="V504" s="128"/>
      <c r="W504" s="128"/>
      <c r="X504" s="128"/>
    </row>
    <row r="505" spans="1:24" ht="15" customHeight="1">
      <c r="A505" s="87"/>
      <c r="B505" s="128"/>
      <c r="C505" s="128"/>
      <c r="D505" s="128"/>
      <c r="E505" s="128"/>
      <c r="F505" s="128"/>
      <c r="G505" s="128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8"/>
      <c r="T505" s="128"/>
      <c r="U505" s="128"/>
      <c r="V505" s="128"/>
      <c r="W505" s="128"/>
      <c r="X505" s="128"/>
    </row>
    <row r="506" spans="1:24" ht="15" customHeight="1">
      <c r="A506" s="87"/>
      <c r="B506" s="128"/>
      <c r="C506" s="128"/>
      <c r="D506" s="128"/>
      <c r="E506" s="128"/>
      <c r="F506" s="128"/>
      <c r="G506" s="128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8"/>
      <c r="T506" s="128"/>
      <c r="U506" s="128"/>
      <c r="V506" s="128"/>
      <c r="W506" s="128"/>
      <c r="X506" s="128"/>
    </row>
    <row r="507" spans="1:24" ht="15" customHeight="1">
      <c r="A507" s="87"/>
      <c r="B507" s="128"/>
      <c r="C507" s="128"/>
      <c r="D507" s="128"/>
      <c r="E507" s="128"/>
      <c r="F507" s="128"/>
      <c r="G507" s="128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8"/>
      <c r="T507" s="128"/>
      <c r="U507" s="128"/>
      <c r="V507" s="128"/>
      <c r="W507" s="128"/>
      <c r="X507" s="128"/>
    </row>
    <row r="508" spans="1:24" ht="15" customHeight="1">
      <c r="A508" s="87"/>
      <c r="B508" s="128"/>
      <c r="C508" s="128"/>
      <c r="D508" s="128"/>
      <c r="E508" s="128"/>
      <c r="F508" s="128"/>
      <c r="G508" s="128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8"/>
      <c r="T508" s="128"/>
      <c r="U508" s="128"/>
      <c r="V508" s="128"/>
      <c r="W508" s="128"/>
      <c r="X508" s="128"/>
    </row>
    <row r="509" spans="1:24" ht="15" customHeight="1">
      <c r="A509" s="87"/>
      <c r="B509" s="128"/>
      <c r="C509" s="128"/>
      <c r="D509" s="128"/>
      <c r="E509" s="128"/>
      <c r="F509" s="128"/>
      <c r="G509" s="128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8"/>
      <c r="T509" s="128"/>
      <c r="U509" s="128"/>
      <c r="V509" s="128"/>
      <c r="W509" s="128"/>
      <c r="X509" s="128"/>
    </row>
    <row r="510" spans="1:24" ht="15" customHeight="1">
      <c r="A510" s="87"/>
      <c r="B510" s="128"/>
      <c r="C510" s="128"/>
      <c r="D510" s="128"/>
      <c r="E510" s="128"/>
      <c r="F510" s="128"/>
      <c r="G510" s="128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8"/>
      <c r="T510" s="128"/>
      <c r="U510" s="128"/>
      <c r="V510" s="128"/>
      <c r="W510" s="128"/>
      <c r="X510" s="128"/>
    </row>
    <row r="511" spans="1:24" ht="15" customHeight="1">
      <c r="A511" s="87"/>
      <c r="B511" s="128"/>
      <c r="C511" s="128"/>
      <c r="D511" s="128"/>
      <c r="E511" s="128"/>
      <c r="F511" s="128"/>
      <c r="G511" s="128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8"/>
      <c r="T511" s="128"/>
      <c r="U511" s="128"/>
      <c r="V511" s="128"/>
      <c r="W511" s="128"/>
      <c r="X511" s="128"/>
    </row>
    <row r="512" spans="1:24" ht="15" customHeight="1">
      <c r="A512" s="87"/>
      <c r="B512" s="128"/>
      <c r="C512" s="128"/>
      <c r="D512" s="128"/>
      <c r="E512" s="128"/>
      <c r="F512" s="128"/>
      <c r="G512" s="128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8"/>
      <c r="T512" s="128"/>
      <c r="U512" s="128"/>
      <c r="V512" s="128"/>
      <c r="W512" s="128"/>
      <c r="X512" s="128"/>
    </row>
    <row r="513" spans="1:24" ht="15" customHeight="1">
      <c r="A513" s="87"/>
      <c r="B513" s="128"/>
      <c r="C513" s="128"/>
      <c r="D513" s="128"/>
      <c r="E513" s="128"/>
      <c r="F513" s="128"/>
      <c r="G513" s="128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8"/>
      <c r="T513" s="128"/>
      <c r="U513" s="128"/>
      <c r="V513" s="128"/>
      <c r="W513" s="128"/>
      <c r="X513" s="128"/>
    </row>
    <row r="514" spans="1:24" ht="15" customHeight="1">
      <c r="A514" s="87"/>
      <c r="B514" s="128"/>
      <c r="C514" s="128"/>
      <c r="D514" s="128"/>
      <c r="E514" s="128"/>
      <c r="F514" s="128"/>
      <c r="G514" s="128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8"/>
      <c r="T514" s="128"/>
      <c r="U514" s="128"/>
      <c r="V514" s="128"/>
      <c r="W514" s="128"/>
      <c r="X514" s="128"/>
    </row>
    <row r="515" spans="1:24" ht="15" customHeight="1">
      <c r="A515" s="87"/>
      <c r="B515" s="128"/>
      <c r="C515" s="128"/>
      <c r="D515" s="128"/>
      <c r="E515" s="128"/>
      <c r="F515" s="128"/>
      <c r="G515" s="128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8"/>
      <c r="T515" s="128"/>
      <c r="U515" s="128"/>
      <c r="V515" s="128"/>
      <c r="W515" s="128"/>
      <c r="X515" s="128"/>
    </row>
    <row r="516" spans="1:24" ht="15" customHeight="1">
      <c r="A516" s="87"/>
      <c r="B516" s="128"/>
      <c r="C516" s="128"/>
      <c r="D516" s="128"/>
      <c r="E516" s="128"/>
      <c r="F516" s="128"/>
      <c r="G516" s="128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8"/>
      <c r="T516" s="128"/>
      <c r="U516" s="128"/>
      <c r="V516" s="128"/>
      <c r="W516" s="128"/>
      <c r="X516" s="128"/>
    </row>
    <row r="517" spans="1:24" ht="15" customHeight="1">
      <c r="A517" s="87"/>
      <c r="B517" s="128"/>
      <c r="C517" s="128"/>
      <c r="D517" s="128"/>
      <c r="E517" s="128"/>
      <c r="F517" s="128"/>
      <c r="G517" s="128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8"/>
      <c r="T517" s="128"/>
      <c r="U517" s="128"/>
      <c r="V517" s="128"/>
      <c r="W517" s="128"/>
      <c r="X517" s="128"/>
    </row>
    <row r="518" spans="1:24" ht="15" customHeight="1">
      <c r="A518" s="87"/>
      <c r="B518" s="128"/>
      <c r="C518" s="128"/>
      <c r="D518" s="128"/>
      <c r="E518" s="128"/>
      <c r="F518" s="128"/>
      <c r="G518" s="128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8"/>
      <c r="T518" s="128"/>
      <c r="U518" s="128"/>
      <c r="V518" s="128"/>
      <c r="W518" s="128"/>
      <c r="X518" s="128"/>
    </row>
    <row r="519" spans="1:24" ht="15" customHeight="1">
      <c r="A519" s="87"/>
      <c r="B519" s="128"/>
      <c r="C519" s="128"/>
      <c r="D519" s="128"/>
      <c r="E519" s="128"/>
      <c r="F519" s="128"/>
      <c r="G519" s="128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8"/>
      <c r="T519" s="128"/>
      <c r="U519" s="128"/>
      <c r="V519" s="128"/>
      <c r="W519" s="128"/>
      <c r="X519" s="128"/>
    </row>
    <row r="520" spans="1:24" ht="15" customHeight="1">
      <c r="A520" s="87"/>
      <c r="B520" s="128"/>
      <c r="C520" s="128"/>
      <c r="D520" s="128"/>
      <c r="E520" s="128"/>
      <c r="F520" s="128"/>
      <c r="G520" s="128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8"/>
      <c r="T520" s="128"/>
      <c r="U520" s="128"/>
      <c r="V520" s="128"/>
      <c r="W520" s="128"/>
      <c r="X520" s="128"/>
    </row>
    <row r="521" spans="1:24" ht="15" customHeight="1">
      <c r="A521" s="87"/>
      <c r="B521" s="128"/>
      <c r="C521" s="128"/>
      <c r="D521" s="128"/>
      <c r="E521" s="128"/>
      <c r="F521" s="128"/>
      <c r="G521" s="128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8"/>
      <c r="T521" s="128"/>
      <c r="U521" s="128"/>
      <c r="V521" s="128"/>
      <c r="W521" s="128"/>
      <c r="X521" s="128"/>
    </row>
    <row r="522" spans="1:24" ht="15" customHeight="1">
      <c r="A522" s="87"/>
      <c r="B522" s="128"/>
      <c r="C522" s="128"/>
      <c r="D522" s="128"/>
      <c r="E522" s="128"/>
      <c r="F522" s="128"/>
      <c r="G522" s="128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8"/>
      <c r="T522" s="128"/>
      <c r="U522" s="128"/>
      <c r="V522" s="128"/>
      <c r="W522" s="128"/>
      <c r="X522" s="128"/>
    </row>
    <row r="523" spans="1:24" ht="15" customHeight="1">
      <c r="A523" s="87"/>
      <c r="B523" s="128"/>
      <c r="C523" s="128"/>
      <c r="D523" s="128"/>
      <c r="E523" s="128"/>
      <c r="F523" s="128"/>
      <c r="G523" s="128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8"/>
      <c r="T523" s="128"/>
      <c r="U523" s="128"/>
      <c r="V523" s="128"/>
      <c r="W523" s="128"/>
      <c r="X523" s="128"/>
    </row>
    <row r="524" spans="1:24" ht="15" customHeight="1">
      <c r="A524" s="87"/>
      <c r="B524" s="128"/>
      <c r="C524" s="128"/>
      <c r="D524" s="128"/>
      <c r="E524" s="128"/>
      <c r="F524" s="128"/>
      <c r="G524" s="128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8"/>
      <c r="T524" s="128"/>
      <c r="U524" s="128"/>
      <c r="V524" s="128"/>
      <c r="W524" s="128"/>
      <c r="X524" s="128"/>
    </row>
    <row r="525" spans="1:24" ht="15" customHeight="1">
      <c r="A525" s="87"/>
      <c r="B525" s="128"/>
      <c r="C525" s="128"/>
      <c r="D525" s="128"/>
      <c r="E525" s="128"/>
      <c r="F525" s="128"/>
      <c r="G525" s="128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8"/>
      <c r="T525" s="128"/>
      <c r="U525" s="128"/>
      <c r="V525" s="128"/>
      <c r="W525" s="128"/>
      <c r="X525" s="128"/>
    </row>
    <row r="526" spans="1:24" ht="15" customHeight="1">
      <c r="A526" s="87"/>
      <c r="B526" s="128"/>
      <c r="C526" s="128"/>
      <c r="D526" s="128"/>
      <c r="E526" s="128"/>
      <c r="F526" s="128"/>
      <c r="G526" s="128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8"/>
      <c r="T526" s="128"/>
      <c r="U526" s="128"/>
      <c r="V526" s="128"/>
      <c r="W526" s="128"/>
      <c r="X526" s="128"/>
    </row>
    <row r="527" spans="1:24" ht="15" customHeight="1">
      <c r="A527" s="87"/>
      <c r="B527" s="128"/>
      <c r="C527" s="128"/>
      <c r="D527" s="128"/>
      <c r="E527" s="128"/>
      <c r="F527" s="128"/>
      <c r="G527" s="128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8"/>
      <c r="T527" s="128"/>
      <c r="U527" s="128"/>
      <c r="V527" s="128"/>
      <c r="W527" s="128"/>
      <c r="X527" s="128"/>
    </row>
    <row r="528" spans="1:24" ht="15" customHeight="1">
      <c r="A528" s="87"/>
      <c r="B528" s="128"/>
      <c r="C528" s="128"/>
      <c r="D528" s="128"/>
      <c r="E528" s="128"/>
      <c r="F528" s="128"/>
      <c r="G528" s="128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8"/>
      <c r="T528" s="128"/>
      <c r="U528" s="128"/>
      <c r="V528" s="128"/>
      <c r="W528" s="128"/>
      <c r="X528" s="128"/>
    </row>
    <row r="529" spans="1:24" ht="15" customHeight="1">
      <c r="A529" s="87"/>
      <c r="B529" s="128"/>
      <c r="C529" s="128"/>
      <c r="D529" s="128"/>
      <c r="E529" s="128"/>
      <c r="F529" s="128"/>
      <c r="G529" s="128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8"/>
      <c r="T529" s="128"/>
      <c r="U529" s="128"/>
      <c r="V529" s="128"/>
      <c r="W529" s="128"/>
      <c r="X529" s="128"/>
    </row>
    <row r="530" spans="1:24" ht="15" customHeight="1">
      <c r="A530" s="87"/>
      <c r="B530" s="128"/>
      <c r="C530" s="128"/>
      <c r="D530" s="128"/>
      <c r="E530" s="128"/>
      <c r="F530" s="128"/>
      <c r="G530" s="128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8"/>
      <c r="T530" s="128"/>
      <c r="U530" s="128"/>
      <c r="V530" s="128"/>
      <c r="W530" s="128"/>
      <c r="X530" s="128"/>
    </row>
    <row r="531" spans="1:24" ht="15" customHeight="1">
      <c r="A531" s="87"/>
      <c r="B531" s="128"/>
      <c r="C531" s="128"/>
      <c r="D531" s="128"/>
      <c r="E531" s="128"/>
      <c r="F531" s="128"/>
      <c r="G531" s="128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8"/>
      <c r="T531" s="128"/>
      <c r="U531" s="128"/>
      <c r="V531" s="128"/>
      <c r="W531" s="128"/>
      <c r="X531" s="128"/>
    </row>
    <row r="532" spans="1:24" ht="15" customHeight="1">
      <c r="A532" s="87"/>
      <c r="B532" s="128"/>
      <c r="C532" s="128"/>
      <c r="D532" s="128"/>
      <c r="E532" s="128"/>
      <c r="F532" s="128"/>
      <c r="G532" s="128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8"/>
      <c r="T532" s="128"/>
      <c r="U532" s="128"/>
      <c r="V532" s="128"/>
      <c r="W532" s="128"/>
      <c r="X532" s="128"/>
    </row>
    <row r="533" spans="1:24" ht="15" customHeight="1">
      <c r="A533" s="87"/>
      <c r="B533" s="128"/>
      <c r="C533" s="128"/>
      <c r="D533" s="128"/>
      <c r="E533" s="128"/>
      <c r="F533" s="128"/>
      <c r="G533" s="128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8"/>
      <c r="T533" s="128"/>
      <c r="U533" s="128"/>
      <c r="V533" s="128"/>
      <c r="W533" s="128"/>
      <c r="X533" s="128"/>
    </row>
    <row r="534" spans="1:24" ht="15" customHeight="1">
      <c r="A534" s="87"/>
      <c r="B534" s="128"/>
      <c r="C534" s="128"/>
      <c r="D534" s="128"/>
      <c r="E534" s="128"/>
      <c r="F534" s="128"/>
      <c r="G534" s="128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8"/>
      <c r="T534" s="128"/>
      <c r="U534" s="128"/>
      <c r="V534" s="128"/>
      <c r="W534" s="128"/>
      <c r="X534" s="128"/>
    </row>
    <row r="535" spans="1:24" ht="15" customHeight="1">
      <c r="A535" s="87"/>
      <c r="B535" s="128"/>
      <c r="C535" s="128"/>
      <c r="D535" s="128"/>
      <c r="E535" s="128"/>
      <c r="F535" s="128"/>
      <c r="G535" s="128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8"/>
      <c r="T535" s="128"/>
      <c r="U535" s="128"/>
      <c r="V535" s="128"/>
      <c r="W535" s="128"/>
      <c r="X535" s="128"/>
    </row>
    <row r="536" spans="1:24" ht="15" customHeight="1">
      <c r="A536" s="87"/>
      <c r="B536" s="128"/>
      <c r="C536" s="128"/>
      <c r="D536" s="128"/>
      <c r="E536" s="128"/>
      <c r="F536" s="128"/>
      <c r="G536" s="128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8"/>
      <c r="T536" s="128"/>
      <c r="U536" s="128"/>
      <c r="V536" s="128"/>
      <c r="W536" s="128"/>
      <c r="X536" s="128"/>
    </row>
    <row r="537" spans="1:24" ht="15" customHeight="1">
      <c r="A537" s="87"/>
      <c r="B537" s="128"/>
      <c r="C537" s="128"/>
      <c r="D537" s="128"/>
      <c r="E537" s="128"/>
      <c r="F537" s="128"/>
      <c r="G537" s="128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8"/>
      <c r="T537" s="128"/>
      <c r="U537" s="128"/>
      <c r="V537" s="128"/>
      <c r="W537" s="128"/>
      <c r="X537" s="128"/>
    </row>
    <row r="538" spans="1:24" ht="15" customHeight="1">
      <c r="A538" s="87"/>
      <c r="B538" s="128"/>
      <c r="C538" s="128"/>
      <c r="D538" s="128"/>
      <c r="E538" s="128"/>
      <c r="F538" s="128"/>
      <c r="G538" s="128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8"/>
      <c r="T538" s="128"/>
      <c r="U538" s="128"/>
      <c r="V538" s="128"/>
      <c r="W538" s="128"/>
      <c r="X538" s="128"/>
    </row>
    <row r="539" spans="1:24" ht="15" customHeight="1">
      <c r="A539" s="87"/>
      <c r="B539" s="128"/>
      <c r="C539" s="128"/>
      <c r="D539" s="128"/>
      <c r="E539" s="128"/>
      <c r="F539" s="128"/>
      <c r="G539" s="128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8"/>
      <c r="T539" s="128"/>
      <c r="U539" s="128"/>
      <c r="V539" s="128"/>
      <c r="W539" s="128"/>
      <c r="X539" s="128"/>
    </row>
    <row r="540" spans="1:24" ht="15" customHeight="1">
      <c r="A540" s="87"/>
      <c r="B540" s="128"/>
      <c r="C540" s="128"/>
      <c r="D540" s="128"/>
      <c r="E540" s="128"/>
      <c r="F540" s="128"/>
      <c r="G540" s="128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8"/>
      <c r="T540" s="128"/>
      <c r="U540" s="128"/>
      <c r="V540" s="128"/>
      <c r="W540" s="128"/>
      <c r="X540" s="128"/>
    </row>
    <row r="541" spans="1:24" ht="15" customHeight="1">
      <c r="A541" s="87"/>
      <c r="B541" s="128"/>
      <c r="C541" s="128"/>
      <c r="D541" s="128"/>
      <c r="E541" s="128"/>
      <c r="F541" s="128"/>
      <c r="G541" s="128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8"/>
      <c r="T541" s="128"/>
      <c r="U541" s="128"/>
      <c r="V541" s="128"/>
      <c r="W541" s="128"/>
      <c r="X541" s="128"/>
    </row>
    <row r="542" spans="1:24" ht="15" customHeight="1">
      <c r="A542" s="87"/>
      <c r="B542" s="128"/>
      <c r="C542" s="128"/>
      <c r="D542" s="128"/>
      <c r="E542" s="128"/>
      <c r="F542" s="128"/>
      <c r="G542" s="128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8"/>
      <c r="T542" s="128"/>
      <c r="U542" s="128"/>
      <c r="V542" s="128"/>
      <c r="W542" s="128"/>
      <c r="X542" s="128"/>
    </row>
    <row r="543" spans="1:24" ht="15" customHeight="1">
      <c r="A543" s="87"/>
      <c r="B543" s="128"/>
      <c r="C543" s="128"/>
      <c r="D543" s="128"/>
      <c r="E543" s="128"/>
      <c r="F543" s="128"/>
      <c r="G543" s="128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8"/>
      <c r="T543" s="128"/>
      <c r="U543" s="128"/>
      <c r="V543" s="128"/>
      <c r="W543" s="128"/>
      <c r="X543" s="128"/>
    </row>
    <row r="544" spans="1:24" ht="15" customHeight="1">
      <c r="A544" s="87"/>
      <c r="B544" s="128"/>
      <c r="C544" s="128"/>
      <c r="D544" s="128"/>
      <c r="E544" s="128"/>
      <c r="F544" s="128"/>
      <c r="G544" s="128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8"/>
      <c r="T544" s="128"/>
      <c r="U544" s="128"/>
      <c r="V544" s="128"/>
      <c r="W544" s="128"/>
      <c r="X544" s="128"/>
    </row>
    <row r="545" spans="1:24" ht="15" customHeight="1">
      <c r="A545" s="87"/>
      <c r="B545" s="128"/>
      <c r="C545" s="128"/>
      <c r="D545" s="128"/>
      <c r="E545" s="128"/>
      <c r="F545" s="128"/>
      <c r="G545" s="128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8"/>
      <c r="T545" s="128"/>
      <c r="U545" s="128"/>
      <c r="V545" s="128"/>
      <c r="W545" s="128"/>
      <c r="X545" s="128"/>
    </row>
    <row r="546" spans="1:24" ht="15" customHeight="1">
      <c r="A546" s="87"/>
      <c r="B546" s="128"/>
      <c r="C546" s="128"/>
      <c r="D546" s="128"/>
      <c r="E546" s="128"/>
      <c r="F546" s="128"/>
      <c r="G546" s="128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8"/>
      <c r="T546" s="128"/>
      <c r="U546" s="128"/>
      <c r="V546" s="128"/>
      <c r="W546" s="128"/>
      <c r="X546" s="128"/>
    </row>
    <row r="547" spans="1:24" ht="15" customHeight="1">
      <c r="A547" s="87"/>
      <c r="B547" s="128"/>
      <c r="C547" s="128"/>
      <c r="D547" s="128"/>
      <c r="E547" s="128"/>
      <c r="F547" s="128"/>
      <c r="G547" s="128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8"/>
      <c r="T547" s="128"/>
      <c r="U547" s="128"/>
      <c r="V547" s="128"/>
      <c r="W547" s="128"/>
      <c r="X547" s="128"/>
    </row>
    <row r="548" spans="1:24" ht="15" customHeight="1">
      <c r="A548" s="87"/>
      <c r="B548" s="128"/>
      <c r="C548" s="128"/>
      <c r="D548" s="128"/>
      <c r="E548" s="128"/>
      <c r="F548" s="128"/>
      <c r="G548" s="128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8"/>
      <c r="T548" s="128"/>
      <c r="U548" s="128"/>
      <c r="V548" s="128"/>
      <c r="W548" s="128"/>
      <c r="X548" s="128"/>
    </row>
    <row r="549" spans="1:24" ht="15" customHeight="1">
      <c r="A549" s="87"/>
      <c r="B549" s="128"/>
      <c r="C549" s="128"/>
      <c r="D549" s="128"/>
      <c r="E549" s="128"/>
      <c r="F549" s="128"/>
      <c r="G549" s="128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8"/>
      <c r="T549" s="128"/>
      <c r="U549" s="128"/>
      <c r="V549" s="128"/>
      <c r="W549" s="128"/>
      <c r="X549" s="128"/>
    </row>
    <row r="550" spans="1:24" ht="15" customHeight="1">
      <c r="A550" s="87"/>
      <c r="B550" s="128"/>
      <c r="C550" s="128"/>
      <c r="D550" s="128"/>
      <c r="E550" s="128"/>
      <c r="F550" s="128"/>
      <c r="G550" s="128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8"/>
      <c r="T550" s="128"/>
      <c r="U550" s="128"/>
      <c r="V550" s="128"/>
      <c r="W550" s="128"/>
      <c r="X550" s="128"/>
    </row>
    <row r="551" spans="1:24" ht="15" customHeight="1">
      <c r="A551" s="87"/>
      <c r="B551" s="128"/>
      <c r="C551" s="128"/>
      <c r="D551" s="128"/>
      <c r="E551" s="128"/>
      <c r="F551" s="128"/>
      <c r="G551" s="128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8"/>
      <c r="T551" s="128"/>
      <c r="U551" s="128"/>
      <c r="V551" s="128"/>
      <c r="W551" s="128"/>
      <c r="X551" s="128"/>
    </row>
    <row r="552" spans="1:24" ht="15" customHeight="1">
      <c r="A552" s="87"/>
      <c r="B552" s="128"/>
      <c r="C552" s="128"/>
      <c r="D552" s="128"/>
      <c r="E552" s="128"/>
      <c r="F552" s="128"/>
      <c r="G552" s="128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8"/>
      <c r="T552" s="128"/>
      <c r="U552" s="128"/>
      <c r="V552" s="128"/>
      <c r="W552" s="128"/>
      <c r="X552" s="128"/>
    </row>
    <row r="553" spans="1:24" ht="15" customHeight="1">
      <c r="A553" s="87"/>
      <c r="B553" s="128"/>
      <c r="C553" s="128"/>
      <c r="D553" s="128"/>
      <c r="E553" s="128"/>
      <c r="F553" s="128"/>
      <c r="G553" s="128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8"/>
      <c r="T553" s="128"/>
      <c r="U553" s="128"/>
      <c r="V553" s="128"/>
      <c r="W553" s="128"/>
      <c r="X553" s="128"/>
    </row>
    <row r="554" spans="1:24" ht="15" customHeight="1">
      <c r="A554" s="87"/>
      <c r="B554" s="128"/>
      <c r="C554" s="128"/>
      <c r="D554" s="128"/>
      <c r="E554" s="128"/>
      <c r="F554" s="128"/>
      <c r="G554" s="128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8"/>
      <c r="T554" s="128"/>
      <c r="U554" s="128"/>
      <c r="V554" s="128"/>
      <c r="W554" s="128"/>
      <c r="X554" s="128"/>
    </row>
    <row r="555" spans="1:24" ht="15" customHeight="1">
      <c r="A555" s="87"/>
      <c r="B555" s="128"/>
      <c r="C555" s="128"/>
      <c r="D555" s="128"/>
      <c r="E555" s="128"/>
      <c r="F555" s="128"/>
      <c r="G555" s="128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8"/>
      <c r="T555" s="128"/>
      <c r="U555" s="128"/>
      <c r="V555" s="128"/>
      <c r="W555" s="128"/>
      <c r="X555" s="128"/>
    </row>
    <row r="556" spans="1:24" ht="15" customHeight="1">
      <c r="A556" s="87"/>
      <c r="B556" s="128"/>
      <c r="C556" s="128"/>
      <c r="D556" s="128"/>
      <c r="E556" s="128"/>
      <c r="F556" s="128"/>
      <c r="G556" s="128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8"/>
      <c r="T556" s="128"/>
      <c r="U556" s="128"/>
      <c r="V556" s="128"/>
      <c r="W556" s="128"/>
      <c r="X556" s="128"/>
    </row>
    <row r="557" spans="1:24" ht="15" customHeight="1">
      <c r="A557" s="87"/>
      <c r="B557" s="128"/>
      <c r="C557" s="128"/>
      <c r="D557" s="128"/>
      <c r="E557" s="128"/>
      <c r="F557" s="128"/>
      <c r="G557" s="128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8"/>
      <c r="T557" s="128"/>
      <c r="U557" s="128"/>
      <c r="V557" s="128"/>
      <c r="W557" s="128"/>
      <c r="X557" s="128"/>
    </row>
    <row r="558" spans="1:24" ht="15" customHeight="1">
      <c r="A558" s="87"/>
      <c r="B558" s="128"/>
      <c r="C558" s="128"/>
      <c r="D558" s="128"/>
      <c r="E558" s="128"/>
      <c r="F558" s="128"/>
      <c r="G558" s="128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8"/>
      <c r="T558" s="128"/>
      <c r="U558" s="128"/>
      <c r="V558" s="128"/>
      <c r="W558" s="128"/>
      <c r="X558" s="128"/>
    </row>
    <row r="559" spans="1:24" ht="15" customHeight="1">
      <c r="A559" s="87"/>
      <c r="B559" s="128"/>
      <c r="C559" s="128"/>
      <c r="D559" s="128"/>
      <c r="E559" s="128"/>
      <c r="F559" s="128"/>
      <c r="G559" s="128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8"/>
      <c r="T559" s="128"/>
      <c r="U559" s="128"/>
      <c r="V559" s="128"/>
      <c r="W559" s="128"/>
      <c r="X559" s="128"/>
    </row>
    <row r="560" spans="1:24" ht="15" customHeight="1">
      <c r="A560" s="87"/>
      <c r="B560" s="128"/>
      <c r="C560" s="128"/>
      <c r="D560" s="128"/>
      <c r="E560" s="128"/>
      <c r="F560" s="128"/>
      <c r="G560" s="128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8"/>
      <c r="T560" s="128"/>
      <c r="U560" s="128"/>
      <c r="V560" s="128"/>
      <c r="W560" s="128"/>
      <c r="X560" s="128"/>
    </row>
    <row r="561" spans="1:24" ht="15" customHeight="1">
      <c r="A561" s="87"/>
      <c r="B561" s="128"/>
      <c r="C561" s="128"/>
      <c r="D561" s="128"/>
      <c r="E561" s="128"/>
      <c r="F561" s="128"/>
      <c r="G561" s="128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8"/>
      <c r="T561" s="128"/>
      <c r="U561" s="128"/>
      <c r="V561" s="128"/>
      <c r="W561" s="128"/>
      <c r="X561" s="128"/>
    </row>
    <row r="562" spans="1:24" ht="15" customHeight="1">
      <c r="A562" s="87"/>
      <c r="B562" s="128"/>
      <c r="C562" s="128"/>
      <c r="D562" s="128"/>
      <c r="E562" s="128"/>
      <c r="F562" s="128"/>
      <c r="G562" s="128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8"/>
      <c r="T562" s="128"/>
      <c r="U562" s="128"/>
      <c r="V562" s="128"/>
      <c r="W562" s="128"/>
      <c r="X562" s="128"/>
    </row>
    <row r="563" spans="1:24" ht="15" customHeight="1">
      <c r="A563" s="87"/>
      <c r="B563" s="128"/>
      <c r="C563" s="128"/>
      <c r="D563" s="128"/>
      <c r="E563" s="128"/>
      <c r="F563" s="128"/>
      <c r="G563" s="128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8"/>
      <c r="T563" s="128"/>
      <c r="U563" s="128"/>
      <c r="V563" s="128"/>
      <c r="W563" s="128"/>
      <c r="X563" s="128"/>
    </row>
    <row r="564" spans="1:24" ht="15" customHeight="1">
      <c r="A564" s="87"/>
      <c r="B564" s="128"/>
      <c r="C564" s="128"/>
      <c r="D564" s="128"/>
      <c r="E564" s="128"/>
      <c r="F564" s="128"/>
      <c r="G564" s="128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8"/>
      <c r="T564" s="128"/>
      <c r="U564" s="128"/>
      <c r="V564" s="128"/>
      <c r="W564" s="128"/>
      <c r="X564" s="128"/>
    </row>
    <row r="565" spans="1:24" ht="15" customHeight="1">
      <c r="A565" s="87"/>
      <c r="B565" s="128"/>
      <c r="C565" s="128"/>
      <c r="D565" s="128"/>
      <c r="E565" s="128"/>
      <c r="F565" s="128"/>
      <c r="G565" s="128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8"/>
      <c r="T565" s="128"/>
      <c r="U565" s="128"/>
      <c r="V565" s="128"/>
      <c r="W565" s="128"/>
      <c r="X565" s="128"/>
    </row>
    <row r="566" spans="1:24" ht="15" customHeight="1">
      <c r="A566" s="87"/>
      <c r="B566" s="128"/>
      <c r="C566" s="128"/>
      <c r="D566" s="128"/>
      <c r="E566" s="128"/>
      <c r="F566" s="128"/>
      <c r="G566" s="128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8"/>
      <c r="T566" s="128"/>
      <c r="U566" s="128"/>
      <c r="V566" s="128"/>
      <c r="W566" s="128"/>
      <c r="X566" s="128"/>
    </row>
    <row r="567" spans="1:24" ht="15" customHeight="1">
      <c r="A567" s="87"/>
      <c r="B567" s="128"/>
      <c r="C567" s="128"/>
      <c r="D567" s="128"/>
      <c r="E567" s="128"/>
      <c r="F567" s="128"/>
      <c r="G567" s="128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8"/>
      <c r="T567" s="128"/>
      <c r="U567" s="128"/>
      <c r="V567" s="128"/>
      <c r="W567" s="128"/>
      <c r="X567" s="128"/>
    </row>
    <row r="568" spans="1:24" ht="15" customHeight="1">
      <c r="A568" s="87"/>
      <c r="B568" s="128"/>
      <c r="C568" s="128"/>
      <c r="D568" s="128"/>
      <c r="E568" s="128"/>
      <c r="F568" s="128"/>
      <c r="G568" s="128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8"/>
      <c r="T568" s="128"/>
      <c r="U568" s="128"/>
      <c r="V568" s="128"/>
      <c r="W568" s="128"/>
      <c r="X568" s="128"/>
    </row>
    <row r="569" spans="1:24" ht="15" customHeight="1">
      <c r="A569" s="87"/>
      <c r="B569" s="128"/>
      <c r="C569" s="128"/>
      <c r="D569" s="128"/>
      <c r="E569" s="128"/>
      <c r="F569" s="128"/>
      <c r="G569" s="128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8"/>
      <c r="T569" s="128"/>
      <c r="U569" s="128"/>
      <c r="V569" s="128"/>
      <c r="W569" s="128"/>
      <c r="X569" s="128"/>
    </row>
    <row r="570" spans="1:24" ht="15" customHeight="1">
      <c r="A570" s="87"/>
      <c r="B570" s="128"/>
      <c r="C570" s="128"/>
      <c r="D570" s="128"/>
      <c r="E570" s="128"/>
      <c r="F570" s="128"/>
      <c r="G570" s="128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8"/>
      <c r="T570" s="128"/>
      <c r="U570" s="128"/>
      <c r="V570" s="128"/>
      <c r="W570" s="128"/>
      <c r="X570" s="128"/>
    </row>
    <row r="571" spans="1:24" ht="15" customHeight="1">
      <c r="A571" s="87"/>
      <c r="B571" s="128"/>
      <c r="C571" s="128"/>
      <c r="D571" s="128"/>
      <c r="E571" s="128"/>
      <c r="F571" s="128"/>
      <c r="G571" s="128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8"/>
      <c r="T571" s="128"/>
      <c r="U571" s="128"/>
      <c r="V571" s="128"/>
      <c r="W571" s="128"/>
      <c r="X571" s="128"/>
    </row>
    <row r="572" spans="1:24" ht="15" customHeight="1">
      <c r="A572" s="87"/>
      <c r="B572" s="128"/>
      <c r="C572" s="128"/>
      <c r="D572" s="128"/>
      <c r="E572" s="128"/>
      <c r="F572" s="128"/>
      <c r="G572" s="128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8"/>
      <c r="T572" s="128"/>
      <c r="U572" s="128"/>
      <c r="V572" s="128"/>
      <c r="W572" s="128"/>
      <c r="X572" s="128"/>
    </row>
    <row r="573" spans="1:24" ht="15" customHeight="1">
      <c r="A573" s="87"/>
      <c r="B573" s="128"/>
      <c r="C573" s="128"/>
      <c r="D573" s="128"/>
      <c r="E573" s="128"/>
      <c r="F573" s="128"/>
      <c r="G573" s="128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8"/>
      <c r="T573" s="128"/>
      <c r="U573" s="128"/>
      <c r="V573" s="128"/>
      <c r="W573" s="128"/>
      <c r="X573" s="128"/>
    </row>
    <row r="574" spans="1:24" ht="15" customHeight="1">
      <c r="A574" s="87"/>
      <c r="B574" s="128"/>
      <c r="C574" s="128"/>
      <c r="D574" s="128"/>
      <c r="E574" s="128"/>
      <c r="F574" s="128"/>
      <c r="G574" s="128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8"/>
      <c r="T574" s="128"/>
      <c r="U574" s="128"/>
      <c r="V574" s="128"/>
      <c r="W574" s="128"/>
      <c r="X574" s="128"/>
    </row>
    <row r="575" spans="1:24" ht="15" customHeight="1">
      <c r="A575" s="87"/>
      <c r="B575" s="128"/>
      <c r="C575" s="128"/>
      <c r="D575" s="128"/>
      <c r="E575" s="128"/>
      <c r="F575" s="128"/>
      <c r="G575" s="128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8"/>
      <c r="T575" s="128"/>
      <c r="U575" s="128"/>
      <c r="V575" s="128"/>
      <c r="W575" s="128"/>
      <c r="X575" s="128"/>
    </row>
    <row r="576" spans="1:24" ht="15" customHeight="1">
      <c r="A576" s="87"/>
      <c r="B576" s="128"/>
      <c r="C576" s="128"/>
      <c r="D576" s="128"/>
      <c r="E576" s="128"/>
      <c r="F576" s="128"/>
      <c r="G576" s="128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8"/>
      <c r="T576" s="128"/>
      <c r="U576" s="128"/>
      <c r="V576" s="128"/>
      <c r="W576" s="128"/>
      <c r="X576" s="128"/>
    </row>
    <row r="577" spans="1:24" ht="15" customHeight="1">
      <c r="A577" s="87"/>
      <c r="B577" s="128"/>
      <c r="C577" s="128"/>
      <c r="D577" s="128"/>
      <c r="E577" s="128"/>
      <c r="F577" s="128"/>
      <c r="G577" s="128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8"/>
      <c r="T577" s="128"/>
      <c r="U577" s="128"/>
      <c r="V577" s="128"/>
      <c r="W577" s="128"/>
      <c r="X577" s="128"/>
    </row>
    <row r="578" spans="1:24" ht="15" customHeight="1">
      <c r="A578" s="87"/>
      <c r="B578" s="128"/>
      <c r="C578" s="128"/>
      <c r="D578" s="128"/>
      <c r="E578" s="128"/>
      <c r="F578" s="128"/>
      <c r="G578" s="128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8"/>
      <c r="T578" s="128"/>
      <c r="U578" s="128"/>
      <c r="V578" s="128"/>
      <c r="W578" s="128"/>
      <c r="X578" s="128"/>
    </row>
    <row r="579" spans="1:24" ht="15" customHeight="1">
      <c r="A579" s="87"/>
      <c r="B579" s="128"/>
      <c r="C579" s="128"/>
      <c r="D579" s="128"/>
      <c r="E579" s="128"/>
      <c r="F579" s="128"/>
      <c r="G579" s="128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8"/>
      <c r="T579" s="128"/>
      <c r="U579" s="128"/>
      <c r="V579" s="128"/>
      <c r="W579" s="128"/>
      <c r="X579" s="128"/>
    </row>
    <row r="580" spans="1:24" ht="15" customHeight="1">
      <c r="A580" s="87"/>
      <c r="B580" s="128"/>
      <c r="C580" s="128"/>
      <c r="D580" s="128"/>
      <c r="E580" s="128"/>
      <c r="F580" s="128"/>
      <c r="G580" s="128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8"/>
      <c r="T580" s="128"/>
      <c r="U580" s="128"/>
      <c r="V580" s="128"/>
      <c r="W580" s="128"/>
      <c r="X580" s="128"/>
    </row>
    <row r="581" spans="1:24" ht="15" customHeight="1">
      <c r="A581" s="87"/>
      <c r="B581" s="128"/>
      <c r="C581" s="128"/>
      <c r="D581" s="128"/>
      <c r="E581" s="128"/>
      <c r="F581" s="128"/>
      <c r="G581" s="128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8"/>
      <c r="T581" s="128"/>
      <c r="U581" s="128"/>
      <c r="V581" s="128"/>
      <c r="W581" s="128"/>
      <c r="X581" s="128"/>
    </row>
    <row r="582" spans="1:24" ht="15" customHeight="1">
      <c r="A582" s="87"/>
      <c r="B582" s="128"/>
      <c r="C582" s="128"/>
      <c r="D582" s="128"/>
      <c r="E582" s="128"/>
      <c r="F582" s="128"/>
      <c r="G582" s="128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8"/>
      <c r="T582" s="128"/>
      <c r="U582" s="128"/>
      <c r="V582" s="128"/>
      <c r="W582" s="128"/>
      <c r="X582" s="128"/>
    </row>
    <row r="583" spans="1:24" ht="15" customHeight="1">
      <c r="A583" s="87"/>
      <c r="B583" s="128"/>
      <c r="C583" s="128"/>
      <c r="D583" s="128"/>
      <c r="E583" s="128"/>
      <c r="F583" s="128"/>
      <c r="G583" s="128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8"/>
      <c r="T583" s="128"/>
      <c r="U583" s="128"/>
      <c r="V583" s="128"/>
      <c r="W583" s="128"/>
      <c r="X583" s="128"/>
    </row>
    <row r="584" spans="1:24" ht="15" customHeight="1">
      <c r="A584" s="87"/>
      <c r="B584" s="128"/>
      <c r="C584" s="128"/>
      <c r="D584" s="128"/>
      <c r="E584" s="128"/>
      <c r="F584" s="128"/>
      <c r="G584" s="128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8"/>
      <c r="T584" s="128"/>
      <c r="U584" s="128"/>
      <c r="V584" s="128"/>
      <c r="W584" s="128"/>
      <c r="X584" s="128"/>
    </row>
    <row r="585" spans="1:24" ht="15" customHeight="1">
      <c r="A585" s="87"/>
      <c r="B585" s="128"/>
      <c r="C585" s="128"/>
      <c r="D585" s="128"/>
      <c r="E585" s="128"/>
      <c r="F585" s="128"/>
      <c r="G585" s="128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8"/>
      <c r="T585" s="128"/>
      <c r="U585" s="128"/>
      <c r="V585" s="128"/>
      <c r="W585" s="128"/>
      <c r="X585" s="128"/>
    </row>
    <row r="586" spans="1:24" ht="15" customHeight="1">
      <c r="A586" s="87"/>
      <c r="B586" s="128"/>
      <c r="C586" s="128"/>
      <c r="D586" s="128"/>
      <c r="E586" s="128"/>
      <c r="F586" s="128"/>
      <c r="G586" s="128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8"/>
      <c r="T586" s="128"/>
      <c r="U586" s="128"/>
      <c r="V586" s="128"/>
      <c r="W586" s="128"/>
      <c r="X586" s="128"/>
    </row>
    <row r="587" spans="1:24" ht="15" customHeight="1">
      <c r="A587" s="87"/>
      <c r="B587" s="128"/>
      <c r="C587" s="128"/>
      <c r="D587" s="128"/>
      <c r="E587" s="128"/>
      <c r="F587" s="128"/>
      <c r="G587" s="128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8"/>
      <c r="T587" s="128"/>
      <c r="U587" s="128"/>
      <c r="V587" s="128"/>
      <c r="W587" s="128"/>
      <c r="X587" s="128"/>
    </row>
    <row r="588" spans="1:24" ht="15" customHeight="1">
      <c r="A588" s="87"/>
      <c r="B588" s="128"/>
      <c r="C588" s="128"/>
      <c r="D588" s="128"/>
      <c r="E588" s="128"/>
      <c r="F588" s="128"/>
      <c r="G588" s="128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8"/>
      <c r="T588" s="128"/>
      <c r="U588" s="128"/>
      <c r="V588" s="128"/>
      <c r="W588" s="128"/>
      <c r="X588" s="128"/>
    </row>
    <row r="589" spans="1:24" ht="15" customHeight="1">
      <c r="A589" s="87"/>
      <c r="B589" s="128"/>
      <c r="C589" s="128"/>
      <c r="D589" s="128"/>
      <c r="E589" s="128"/>
      <c r="F589" s="128"/>
      <c r="G589" s="128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8"/>
      <c r="T589" s="128"/>
      <c r="U589" s="128"/>
      <c r="V589" s="128"/>
      <c r="W589" s="128"/>
      <c r="X589" s="128"/>
    </row>
    <row r="590" spans="1:24" ht="15" customHeight="1">
      <c r="A590" s="87"/>
      <c r="B590" s="128"/>
      <c r="C590" s="128"/>
      <c r="D590" s="128"/>
      <c r="E590" s="128"/>
      <c r="F590" s="128"/>
      <c r="G590" s="128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8"/>
      <c r="T590" s="128"/>
      <c r="U590" s="128"/>
      <c r="V590" s="128"/>
      <c r="W590" s="128"/>
      <c r="X590" s="128"/>
    </row>
    <row r="591" spans="1:24" ht="15" customHeight="1">
      <c r="A591" s="87"/>
      <c r="B591" s="128"/>
      <c r="C591" s="128"/>
      <c r="D591" s="128"/>
      <c r="E591" s="128"/>
      <c r="F591" s="128"/>
      <c r="G591" s="128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8"/>
      <c r="T591" s="128"/>
      <c r="U591" s="128"/>
      <c r="V591" s="128"/>
      <c r="W591" s="128"/>
      <c r="X591" s="128"/>
    </row>
    <row r="592" spans="1:24" ht="15" customHeight="1">
      <c r="A592" s="87"/>
      <c r="B592" s="128"/>
      <c r="C592" s="128"/>
      <c r="D592" s="128"/>
      <c r="E592" s="128"/>
      <c r="F592" s="128"/>
      <c r="G592" s="128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8"/>
      <c r="T592" s="128"/>
      <c r="U592" s="128"/>
      <c r="V592" s="128"/>
      <c r="W592" s="128"/>
      <c r="X592" s="128"/>
    </row>
    <row r="593" spans="1:24" ht="15" customHeight="1">
      <c r="A593" s="87"/>
      <c r="B593" s="128"/>
      <c r="C593" s="128"/>
      <c r="D593" s="128"/>
      <c r="E593" s="128"/>
      <c r="F593" s="128"/>
      <c r="G593" s="128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8"/>
      <c r="T593" s="128"/>
      <c r="U593" s="128"/>
      <c r="V593" s="128"/>
      <c r="W593" s="128"/>
      <c r="X593" s="128"/>
    </row>
    <row r="594" spans="1:24" ht="15" customHeight="1">
      <c r="A594" s="87"/>
      <c r="B594" s="128"/>
      <c r="C594" s="128"/>
      <c r="D594" s="128"/>
      <c r="E594" s="128"/>
      <c r="F594" s="128"/>
      <c r="G594" s="128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8"/>
      <c r="T594" s="128"/>
      <c r="U594" s="128"/>
      <c r="V594" s="128"/>
      <c r="W594" s="128"/>
      <c r="X594" s="128"/>
    </row>
    <row r="595" spans="1:24" ht="15" customHeight="1">
      <c r="A595" s="87"/>
      <c r="B595" s="128"/>
      <c r="C595" s="128"/>
      <c r="D595" s="128"/>
      <c r="E595" s="128"/>
      <c r="F595" s="128"/>
      <c r="G595" s="128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8"/>
      <c r="T595" s="128"/>
      <c r="U595" s="128"/>
      <c r="V595" s="128"/>
      <c r="W595" s="128"/>
      <c r="X595" s="128"/>
    </row>
    <row r="596" spans="1:24" ht="15" customHeight="1">
      <c r="A596" s="87"/>
      <c r="B596" s="128"/>
      <c r="C596" s="128"/>
      <c r="D596" s="128"/>
      <c r="E596" s="128"/>
      <c r="F596" s="128"/>
      <c r="G596" s="128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8"/>
      <c r="T596" s="128"/>
      <c r="U596" s="128"/>
      <c r="V596" s="128"/>
      <c r="W596" s="128"/>
      <c r="X596" s="128"/>
    </row>
    <row r="597" spans="1:24" ht="15" customHeight="1">
      <c r="A597" s="87"/>
      <c r="B597" s="128"/>
      <c r="C597" s="128"/>
      <c r="D597" s="128"/>
      <c r="E597" s="128"/>
      <c r="F597" s="128"/>
      <c r="G597" s="128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8"/>
      <c r="T597" s="128"/>
      <c r="U597" s="128"/>
      <c r="V597" s="128"/>
      <c r="W597" s="128"/>
      <c r="X597" s="128"/>
    </row>
    <row r="598" spans="1:24" ht="15" customHeight="1">
      <c r="A598" s="87"/>
      <c r="B598" s="128"/>
      <c r="C598" s="128"/>
      <c r="D598" s="128"/>
      <c r="E598" s="128"/>
      <c r="F598" s="128"/>
      <c r="G598" s="128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8"/>
      <c r="T598" s="128"/>
      <c r="U598" s="128"/>
      <c r="V598" s="128"/>
      <c r="W598" s="128"/>
      <c r="X598" s="128"/>
    </row>
    <row r="599" spans="1:24" ht="15" customHeight="1">
      <c r="A599" s="87"/>
      <c r="B599" s="128"/>
      <c r="C599" s="128"/>
      <c r="D599" s="128"/>
      <c r="E599" s="128"/>
      <c r="F599" s="128"/>
      <c r="G599" s="128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8"/>
      <c r="T599" s="128"/>
      <c r="U599" s="128"/>
      <c r="V599" s="128"/>
      <c r="W599" s="128"/>
      <c r="X599" s="128"/>
    </row>
    <row r="600" spans="1:24" ht="15" customHeight="1">
      <c r="A600" s="87"/>
      <c r="B600" s="128"/>
      <c r="C600" s="128"/>
      <c r="D600" s="128"/>
      <c r="E600" s="128"/>
      <c r="F600" s="128"/>
      <c r="G600" s="128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8"/>
      <c r="T600" s="128"/>
      <c r="U600" s="128"/>
      <c r="V600" s="128"/>
      <c r="W600" s="128"/>
      <c r="X600" s="128"/>
    </row>
    <row r="601" spans="1:24" ht="15" customHeight="1">
      <c r="A601" s="87"/>
      <c r="B601" s="128"/>
      <c r="C601" s="128"/>
      <c r="D601" s="128"/>
      <c r="E601" s="128"/>
      <c r="F601" s="128"/>
      <c r="G601" s="128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8"/>
      <c r="T601" s="128"/>
      <c r="U601" s="128"/>
      <c r="V601" s="128"/>
      <c r="W601" s="128"/>
      <c r="X601" s="128"/>
    </row>
    <row r="602" spans="1:24" ht="15" customHeight="1">
      <c r="A602" s="87"/>
      <c r="B602" s="128"/>
      <c r="C602" s="128"/>
      <c r="D602" s="128"/>
      <c r="E602" s="128"/>
      <c r="F602" s="128"/>
      <c r="G602" s="128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8"/>
      <c r="T602" s="128"/>
      <c r="U602" s="128"/>
      <c r="V602" s="128"/>
      <c r="W602" s="128"/>
      <c r="X602" s="128"/>
    </row>
    <row r="603" spans="1:24" ht="15" customHeight="1">
      <c r="A603" s="87"/>
      <c r="B603" s="128"/>
      <c r="C603" s="128"/>
      <c r="D603" s="128"/>
      <c r="E603" s="128"/>
      <c r="F603" s="128"/>
      <c r="G603" s="128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8"/>
      <c r="T603" s="128"/>
      <c r="U603" s="128"/>
      <c r="V603" s="128"/>
      <c r="W603" s="128"/>
      <c r="X603" s="128"/>
    </row>
    <row r="604" spans="1:24" ht="15" customHeight="1">
      <c r="A604" s="87"/>
      <c r="B604" s="128"/>
      <c r="C604" s="128"/>
      <c r="D604" s="128"/>
      <c r="E604" s="128"/>
      <c r="F604" s="128"/>
      <c r="G604" s="128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8"/>
      <c r="T604" s="128"/>
      <c r="U604" s="128"/>
      <c r="V604" s="128"/>
      <c r="W604" s="128"/>
      <c r="X604" s="128"/>
    </row>
    <row r="605" spans="1:24" ht="15" customHeight="1">
      <c r="A605" s="87"/>
      <c r="B605" s="128"/>
      <c r="C605" s="128"/>
      <c r="D605" s="128"/>
      <c r="E605" s="128"/>
      <c r="F605" s="128"/>
      <c r="G605" s="128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8"/>
      <c r="T605" s="128"/>
      <c r="U605" s="128"/>
      <c r="V605" s="128"/>
      <c r="W605" s="128"/>
      <c r="X605" s="128"/>
    </row>
    <row r="606" spans="1:24" ht="15" customHeight="1">
      <c r="A606" s="87"/>
      <c r="B606" s="128"/>
      <c r="C606" s="128"/>
      <c r="D606" s="128"/>
      <c r="E606" s="128"/>
      <c r="F606" s="128"/>
      <c r="G606" s="128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8"/>
      <c r="T606" s="128"/>
      <c r="U606" s="128"/>
      <c r="V606" s="128"/>
      <c r="W606" s="128"/>
      <c r="X606" s="128"/>
    </row>
    <row r="607" spans="1:24" ht="15" customHeight="1">
      <c r="A607" s="87"/>
      <c r="B607" s="128"/>
      <c r="C607" s="128"/>
      <c r="D607" s="128"/>
      <c r="E607" s="128"/>
      <c r="F607" s="128"/>
      <c r="G607" s="128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8"/>
      <c r="T607" s="128"/>
      <c r="U607" s="128"/>
      <c r="V607" s="128"/>
      <c r="W607" s="128"/>
      <c r="X607" s="128"/>
    </row>
    <row r="608" spans="1:24" ht="15" customHeight="1">
      <c r="A608" s="87"/>
      <c r="B608" s="128"/>
      <c r="C608" s="128"/>
      <c r="D608" s="128"/>
      <c r="E608" s="128"/>
      <c r="F608" s="128"/>
      <c r="G608" s="128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8"/>
      <c r="T608" s="128"/>
      <c r="U608" s="128"/>
      <c r="V608" s="128"/>
      <c r="W608" s="128"/>
      <c r="X608" s="128"/>
    </row>
    <row r="609" spans="1:24" ht="15" customHeight="1">
      <c r="A609" s="87"/>
      <c r="B609" s="128"/>
      <c r="C609" s="128"/>
      <c r="D609" s="128"/>
      <c r="E609" s="128"/>
      <c r="F609" s="128"/>
      <c r="G609" s="128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8"/>
      <c r="T609" s="128"/>
      <c r="U609" s="128"/>
      <c r="V609" s="128"/>
      <c r="W609" s="128"/>
      <c r="X609" s="128"/>
    </row>
    <row r="610" spans="1:24" ht="15" customHeight="1">
      <c r="A610" s="87"/>
      <c r="B610" s="128"/>
      <c r="C610" s="128"/>
      <c r="D610" s="128"/>
      <c r="E610" s="128"/>
      <c r="F610" s="128"/>
      <c r="G610" s="128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8"/>
      <c r="T610" s="128"/>
      <c r="U610" s="128"/>
      <c r="V610" s="128"/>
      <c r="W610" s="128"/>
      <c r="X610" s="128"/>
    </row>
    <row r="611" spans="1:24" ht="15" customHeight="1">
      <c r="A611" s="87"/>
      <c r="B611" s="128"/>
      <c r="C611" s="128"/>
      <c r="D611" s="128"/>
      <c r="E611" s="128"/>
      <c r="F611" s="128"/>
      <c r="G611" s="128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8"/>
      <c r="T611" s="128"/>
      <c r="U611" s="128"/>
      <c r="V611" s="128"/>
      <c r="W611" s="128"/>
      <c r="X611" s="128"/>
    </row>
    <row r="612" spans="1:24" ht="15" customHeight="1">
      <c r="A612" s="87"/>
      <c r="B612" s="128"/>
      <c r="C612" s="128"/>
      <c r="D612" s="128"/>
      <c r="E612" s="128"/>
      <c r="F612" s="128"/>
      <c r="G612" s="128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8"/>
      <c r="T612" s="128"/>
      <c r="U612" s="128"/>
      <c r="V612" s="128"/>
      <c r="W612" s="128"/>
      <c r="X612" s="128"/>
    </row>
    <row r="613" spans="1:24" ht="15" customHeight="1">
      <c r="A613" s="87"/>
      <c r="B613" s="128"/>
      <c r="C613" s="128"/>
      <c r="D613" s="128"/>
      <c r="E613" s="128"/>
      <c r="F613" s="128"/>
      <c r="G613" s="128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8"/>
      <c r="T613" s="128"/>
      <c r="U613" s="128"/>
      <c r="V613" s="128"/>
      <c r="W613" s="128"/>
      <c r="X613" s="128"/>
    </row>
    <row r="614" spans="1:24" ht="15" customHeight="1">
      <c r="A614" s="87"/>
      <c r="B614" s="128"/>
      <c r="C614" s="128"/>
      <c r="D614" s="128"/>
      <c r="E614" s="128"/>
      <c r="F614" s="128"/>
      <c r="G614" s="128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8"/>
      <c r="T614" s="128"/>
      <c r="U614" s="128"/>
      <c r="V614" s="128"/>
      <c r="W614" s="128"/>
      <c r="X614" s="128"/>
    </row>
    <row r="615" spans="1:24" ht="15" customHeight="1">
      <c r="A615" s="87"/>
      <c r="B615" s="128"/>
      <c r="C615" s="128"/>
      <c r="D615" s="128"/>
      <c r="E615" s="128"/>
      <c r="F615" s="128"/>
      <c r="G615" s="128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8"/>
      <c r="T615" s="128"/>
      <c r="U615" s="128"/>
      <c r="V615" s="128"/>
      <c r="W615" s="128"/>
      <c r="X615" s="128"/>
    </row>
  </sheetData>
  <mergeCells count="69">
    <mergeCell ref="I36:M36"/>
    <mergeCell ref="S73:T73"/>
    <mergeCell ref="G38:G39"/>
    <mergeCell ref="G40:G41"/>
    <mergeCell ref="H30:M30"/>
    <mergeCell ref="H26:J26"/>
    <mergeCell ref="K26:L26"/>
    <mergeCell ref="M26:N26"/>
    <mergeCell ref="R27:R28"/>
    <mergeCell ref="H31:H35"/>
    <mergeCell ref="H27:J27"/>
    <mergeCell ref="K27:L27"/>
    <mergeCell ref="M27:N27"/>
    <mergeCell ref="H28:J28"/>
    <mergeCell ref="K28:L28"/>
    <mergeCell ref="M28:N28"/>
    <mergeCell ref="K22:L22"/>
    <mergeCell ref="M22:N22"/>
    <mergeCell ref="H25:J25"/>
    <mergeCell ref="K25:L25"/>
    <mergeCell ref="M25:N25"/>
    <mergeCell ref="S16:X16"/>
    <mergeCell ref="I17:J17"/>
    <mergeCell ref="K17:P17"/>
    <mergeCell ref="S17:X17"/>
    <mergeCell ref="R20:R21"/>
    <mergeCell ref="H21:N21"/>
    <mergeCell ref="I16:J16"/>
    <mergeCell ref="S18:X18"/>
    <mergeCell ref="I5:J5"/>
    <mergeCell ref="K5:P5"/>
    <mergeCell ref="I6:J6"/>
    <mergeCell ref="K6:P6"/>
    <mergeCell ref="H24:J24"/>
    <mergeCell ref="K24:L24"/>
    <mergeCell ref="M24:N24"/>
    <mergeCell ref="K15:P15"/>
    <mergeCell ref="I19:J19"/>
    <mergeCell ref="K19:P19"/>
    <mergeCell ref="K23:L23"/>
    <mergeCell ref="M23:N23"/>
    <mergeCell ref="H23:J23"/>
    <mergeCell ref="K16:P16"/>
    <mergeCell ref="I15:J15"/>
    <mergeCell ref="H22:J22"/>
    <mergeCell ref="B1:F1"/>
    <mergeCell ref="H1:P1"/>
    <mergeCell ref="R1:X1"/>
    <mergeCell ref="B3:F3"/>
    <mergeCell ref="H3:P3"/>
    <mergeCell ref="R3:R4"/>
    <mergeCell ref="K4:P4"/>
    <mergeCell ref="I4:J4"/>
    <mergeCell ref="S3:X3"/>
    <mergeCell ref="S15:X15"/>
    <mergeCell ref="S13:X13"/>
    <mergeCell ref="S14:X14"/>
    <mergeCell ref="K7:P7"/>
    <mergeCell ref="K8:P8"/>
    <mergeCell ref="K9:P9"/>
    <mergeCell ref="H12:P12"/>
    <mergeCell ref="S12:X12"/>
    <mergeCell ref="K13:P13"/>
    <mergeCell ref="K14:P14"/>
    <mergeCell ref="I13:J13"/>
    <mergeCell ref="I14:J14"/>
    <mergeCell ref="I7:J7"/>
    <mergeCell ref="I8:J8"/>
    <mergeCell ref="I9:J9"/>
  </mergeCells>
  <dataValidations count="3">
    <dataValidation type="list" allowBlank="1" sqref="S56:S59 S64:S71">
      <formula1>$H$23:$J$28</formula1>
    </dataValidation>
    <dataValidation type="list" allowBlank="1" sqref="S52:S55">
      <formula1>#REF!</formula1>
    </dataValidation>
    <dataValidation type="list" allowBlank="1" sqref="S60:S63">
      <formula1>$I$14:$J$19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Instrução</vt:lpstr>
      <vt:lpstr>1. Ambiente</vt:lpstr>
      <vt:lpstr>2. Gerenciamento</vt:lpstr>
      <vt:lpstr>3. Mapa</vt:lpstr>
      <vt:lpstr>4. Matriz</vt:lpstr>
      <vt:lpstr>5. Monitoramento</vt:lpstr>
      <vt:lpstr>Apoio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Caue Varesqui Zeferino</dc:creator>
  <cp:lastModifiedBy>Francisco de Assis Galindo de Oliveira</cp:lastModifiedBy>
  <cp:lastPrinted>2024-05-22T20:46:48Z</cp:lastPrinted>
  <dcterms:created xsi:type="dcterms:W3CDTF">2024-03-04T13:35:36Z</dcterms:created>
  <dcterms:modified xsi:type="dcterms:W3CDTF">2025-08-04T14:33:01Z</dcterms:modified>
</cp:coreProperties>
</file>